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3480" firstSheet="1" activeTab="8"/>
  </bookViews>
  <sheets>
    <sheet name="enrolment" sheetId="1" r:id="rId1"/>
    <sheet name="finaid" sheetId="2" r:id="rId2"/>
    <sheet name="grads" sheetId="3" r:id="rId3"/>
    <sheet name="labProd" sheetId="4" r:id="rId4"/>
    <sheet name="mobility" sheetId="5" r:id="rId5"/>
    <sheet name="NE" sheetId="6" r:id="rId6"/>
    <sheet name="prgdpcap" sheetId="7" r:id="rId7"/>
    <sheet name="public" sheetId="8" r:id="rId8"/>
    <sheet name="employerSatisf" sheetId="9" r:id="rId9"/>
  </sheets>
  <externalReferences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<sst xmlns="http://schemas.openxmlformats.org/spreadsheetml/2006/main" count="801" uniqueCount="216">
  <si>
    <t>Unemployment rates by sex, age and highest level of education attained (%) [lfsq_urgaed]</t>
  </si>
  <si>
    <t>Last update</t>
  </si>
  <si>
    <t>Extracted on</t>
  </si>
  <si>
    <t>Source of data</t>
  </si>
  <si>
    <t>Eurostat</t>
  </si>
  <si>
    <t>SEX</t>
  </si>
  <si>
    <t>Total</t>
  </si>
  <si>
    <t>TIME</t>
  </si>
  <si>
    <t>2010Q1</t>
  </si>
  <si>
    <t>AGE</t>
  </si>
  <si>
    <t>GEO/ISCED11</t>
  </si>
  <si>
    <t>Upper secondary and post-secondary non-tertiary (levels 3 and 4)</t>
  </si>
  <si>
    <t>Short-cycle tertiary, bachelor or equivalent, master or equivalent and doctoral or equivalent (levels 5-8)</t>
  </si>
  <si>
    <t>From 25 to 39 years</t>
  </si>
  <si>
    <t>European Union (28 countries)</t>
  </si>
  <si>
    <t>European Union (27 countries)</t>
  </si>
  <si>
    <t>European Union (15 countries)</t>
  </si>
  <si>
    <t>Euro area (18 countries)</t>
  </si>
  <si>
    <t>Euro area (17 countries)</t>
  </si>
  <si>
    <t>Euro area (13 countries)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</si>
  <si>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</si>
  <si>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</si>
  <si>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</si>
  <si>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</si>
  <si>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</si>
  <si>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</si>
  <si>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</si>
  <si>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</si>
  <si>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</si>
  <si>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</si>
  <si>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</si>
  <si>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</si>
  <si>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</si>
  <si>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</si>
  <si>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</si>
  <si>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</si>
  <si>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</si>
  <si>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</si>
  <si>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</si>
  <si>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</si>
  <si>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</si>
  <si>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</si>
  <si>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</si>
  <si>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</si>
  <si>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</si>
  <si>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</si>
  <si>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</si>
  <si>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</si>
  <si>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</si>
  <si>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</si>
  <si>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Former Yugoslav Republic of Macedonia, the</t>
  </si>
  <si>
    <t>Turkey</t>
  </si>
  <si>
    <t>:</t>
  </si>
  <si>
    <t>Germany</t>
  </si>
  <si>
    <t>.</t>
  </si>
  <si>
    <t>ratio_5-6/3-4,25-39</t>
  </si>
  <si>
    <t>Employer satisf.</t>
  </si>
  <si>
    <t>Values in the table (except for the imputed one, marked in red) are ratios between variable (a) and variable (b)</t>
  </si>
  <si>
    <t>The keys for the variables (a) and (b) are given next to the table</t>
  </si>
  <si>
    <t>Country</t>
  </si>
  <si>
    <t>enrolt_2008</t>
  </si>
  <si>
    <t>enrolt_2009</t>
  </si>
  <si>
    <t>enrolt_2010</t>
  </si>
  <si>
    <t>enrolt_2011</t>
  </si>
  <si>
    <t>enrolt_2012</t>
  </si>
  <si>
    <t>(a)</t>
  </si>
  <si>
    <t>(b)</t>
  </si>
  <si>
    <t>Students by ISCED level, age and sex [educ_enrl1tl]</t>
  </si>
  <si>
    <t>Population on 1 January by age and sex [demo_pjan]</t>
  </si>
  <si>
    <t>6/13/2014  6.19.09 AM</t>
  </si>
  <si>
    <t>8/13/2014  6.35.18 AM</t>
  </si>
  <si>
    <t>10/24/2014  2.03.37 PM</t>
  </si>
  <si>
    <t>10/24/2014  2.05.13 PM</t>
  </si>
  <si>
    <t>ISCED97</t>
  </si>
  <si>
    <t>First and second stage of tertiary education (levels 5 and 6)</t>
  </si>
  <si>
    <t>Note.</t>
  </si>
  <si>
    <t>Red font = Missing value that has been imputed</t>
  </si>
  <si>
    <t>Yellow cell = values that have been "key" to impute the missing values</t>
  </si>
  <si>
    <t>fin_aid_2008</t>
  </si>
  <si>
    <t>fin_aid_2010</t>
  </si>
  <si>
    <t>PubExpEd2005</t>
  </si>
  <si>
    <t>PubExpEd2006</t>
  </si>
  <si>
    <t>PubExpEd2007</t>
  </si>
  <si>
    <t>PubExpEd2008</t>
  </si>
  <si>
    <t>PubExpEd2009</t>
  </si>
  <si>
    <t>PubExpEd2010</t>
  </si>
  <si>
    <t>PubExpEd2011</t>
  </si>
  <si>
    <t>Fin_aid_2004</t>
  </si>
  <si>
    <t>Fin_aid_2005</t>
  </si>
  <si>
    <t>Fin_aid_2006</t>
  </si>
  <si>
    <t>Fin_aid_2007</t>
  </si>
  <si>
    <t>Fin_aid_2009</t>
  </si>
  <si>
    <t>Fin_aid_2011</t>
  </si>
  <si>
    <t>Key to variable finaid:</t>
  </si>
  <si>
    <t>Key to variable pubexped:</t>
  </si>
  <si>
    <t>10/23/2014  8.12.24 PM</t>
  </si>
  <si>
    <t>Expenditure on education as % of GDP or public expenditure [educ_figdp]</t>
  </si>
  <si>
    <t>7/24/2014  6.05.09 AM</t>
  </si>
  <si>
    <t>INDIC_ED</t>
  </si>
  <si>
    <t>Financial aid to students as % of total public expenditure on education, at tertiary level of education (ISCED 56)</t>
  </si>
  <si>
    <t>10/23/2014  12.01.52 PM</t>
  </si>
  <si>
    <t>Total public expenditure on education as % of GDP, for all levels of education combined</t>
  </si>
  <si>
    <t>Note</t>
  </si>
  <si>
    <t>Grad_2010</t>
  </si>
  <si>
    <t>Grad_2012</t>
  </si>
  <si>
    <t>Grad_2011</t>
  </si>
  <si>
    <t>totgrads_2009</t>
  </si>
  <si>
    <t>totgrads_2010</t>
  </si>
  <si>
    <t>totgrads_2011</t>
  </si>
  <si>
    <t>totgrads_2012</t>
  </si>
  <si>
    <t>totstuds_2009</t>
  </si>
  <si>
    <t>totstuds_2010</t>
  </si>
  <si>
    <t>totstuds_2011</t>
  </si>
  <si>
    <t>totstuds_2012</t>
  </si>
  <si>
    <t>Graduates in ISCED 5 and 6 by age and sex [educ_grad4]</t>
  </si>
  <si>
    <t>Students by ISCED level, type of institution (private or public) and study intensity (full-time, part-time) [educ_enrl1at]</t>
  </si>
  <si>
    <t>SECTOR</t>
  </si>
  <si>
    <t>WORKTIME</t>
  </si>
  <si>
    <t>lab_prod_2010</t>
  </si>
  <si>
    <t>lab_prod_2012</t>
  </si>
  <si>
    <t>lab_prod_2008</t>
  </si>
  <si>
    <t>lab_prod_2009</t>
  </si>
  <si>
    <t>lab_prod_2011</t>
  </si>
  <si>
    <t>gdp_2010</t>
  </si>
  <si>
    <t>gdp_2012</t>
  </si>
  <si>
    <t>Key to the variables:</t>
  </si>
  <si>
    <t>lab_prod</t>
  </si>
  <si>
    <t>gdp</t>
  </si>
  <si>
    <t>Labour productivity - annual data [nama_aux_lp]</t>
  </si>
  <si>
    <t>GDP per capita - annual Data [nama_aux_gph]</t>
  </si>
  <si>
    <t>INDIC_NA</t>
  </si>
  <si>
    <t>Real labour productivity per hour worked</t>
  </si>
  <si>
    <t>Real Gross Domestic Product per capita</t>
  </si>
  <si>
    <t>UNIT</t>
  </si>
  <si>
    <t>Euro per hour worked</t>
  </si>
  <si>
    <t>Euro per inhabitant</t>
  </si>
  <si>
    <t>Mob_2010</t>
  </si>
  <si>
    <t>Mob_2012</t>
  </si>
  <si>
    <t>mob_2011</t>
  </si>
  <si>
    <t>foreign_2010</t>
  </si>
  <si>
    <t>foreign_2011</t>
  </si>
  <si>
    <t>Key to the variables</t>
  </si>
  <si>
    <t>mob</t>
  </si>
  <si>
    <t>foreign</t>
  </si>
  <si>
    <t>Students from abroad by level of education and origin [educ_momo_orig]</t>
  </si>
  <si>
    <t>Foreign students by level and field of education [educ_mofo_fld]</t>
  </si>
  <si>
    <t>PARTNER</t>
  </si>
  <si>
    <t>World total except for the reporting country</t>
  </si>
  <si>
    <t>Foreign students as percentage of student population in the host country (%)</t>
  </si>
  <si>
    <t>Inward mobile students as percentage of student population in the host country (%)</t>
  </si>
  <si>
    <t>NE_2010</t>
  </si>
  <si>
    <t>NE_2012</t>
  </si>
  <si>
    <t>NE_2011</t>
  </si>
  <si>
    <t>New entrants to ISCED 3 to 6 by age and sex [educ_entr2tl]</t>
  </si>
  <si>
    <t>First stage of tertiary education, programmes that are theoretically based/research preparatory or giving access to professions with high skills requirements (level 5A)</t>
  </si>
  <si>
    <t>relprivstuds is a ration between variable (d) and variable (c )</t>
  </si>
  <si>
    <t>The keys for the variables (a), (b), (c ) and (d) are given next to the table</t>
  </si>
  <si>
    <t>Other keys are also given next to the table</t>
  </si>
  <si>
    <t>PrGDPCAP_2008</t>
  </si>
  <si>
    <t>PrGDPcap2010</t>
  </si>
  <si>
    <t>PrGDPCAP_2005</t>
  </si>
  <si>
    <t>PrGDPCAP_2006</t>
  </si>
  <si>
    <t>PrGDPCAP_2007</t>
  </si>
  <si>
    <t>PrGDPCAP_2009</t>
  </si>
  <si>
    <t>pubexp_2005</t>
  </si>
  <si>
    <t>pubexp_2006</t>
  </si>
  <si>
    <t>pubexp_2007</t>
  </si>
  <si>
    <t>pubexp_2008</t>
  </si>
  <si>
    <t>pubexp_2009</t>
  </si>
  <si>
    <t>pubexp_2010</t>
  </si>
  <si>
    <t>pubexp_2011</t>
  </si>
  <si>
    <t>privexp_2005</t>
  </si>
  <si>
    <t>privexp_2006</t>
  </si>
  <si>
    <t>privexp_2007</t>
  </si>
  <si>
    <t>privexp_2008</t>
  </si>
  <si>
    <t>privexp_2009</t>
  </si>
  <si>
    <t>privexp_2010</t>
  </si>
  <si>
    <t>privexp_2011</t>
  </si>
  <si>
    <t>relprivstuds_2008</t>
  </si>
  <si>
    <t>relprivstuds_2009</t>
  </si>
  <si>
    <t>relprivstuds_2010</t>
  </si>
  <si>
    <t>relprivstuds_2011</t>
  </si>
  <si>
    <t>(c )</t>
  </si>
  <si>
    <t>(d)</t>
  </si>
  <si>
    <t>pubexp</t>
  </si>
  <si>
    <t>privexp</t>
  </si>
  <si>
    <t>Code</t>
  </si>
  <si>
    <t>Indicator Name</t>
  </si>
  <si>
    <t>Long definition</t>
  </si>
  <si>
    <t>Source</t>
  </si>
  <si>
    <t>Expenditure on public educational institutions [educ_fipubin]</t>
  </si>
  <si>
    <t>Expenditure on public and private educational institutions [educ_fitotin]</t>
  </si>
  <si>
    <t>UIS.XGDP.56.FSpr.FDinst.FFd</t>
  </si>
  <si>
    <t>Total expenditure on educational institutions and administration as a % of GDP. Private sources. Tertiary</t>
  </si>
  <si>
    <t>Total expenditure on educational institutions and administration as a % of GDP. Private sources. Tertiary is the expenditure coming from private sources spent on tertiary education expressed as a % of GDP.</t>
  </si>
  <si>
    <t>UNESCO Institute for Statistics</t>
  </si>
  <si>
    <t>Data from database: Education Statistics - All Indicators</t>
  </si>
  <si>
    <t>Last Updated: 09/26/2014</t>
  </si>
  <si>
    <t>Annual expenditure on public educational institutions per student in PPS, at tertiary level of education (ISCED 56), based on full-time equivalents</t>
  </si>
  <si>
    <t>Annual expenditure on public and private educational institutions per student in PPS, at tertiary level of education (ISCED 5-6), based on full-time equivalents</t>
  </si>
  <si>
    <t>Private institutions</t>
  </si>
  <si>
    <t>public_2008</t>
  </si>
  <si>
    <t>public_2010</t>
  </si>
  <si>
    <t>public_2005</t>
  </si>
  <si>
    <t>public_2006</t>
  </si>
  <si>
    <t>public_2007</t>
  </si>
  <si>
    <t>public_2009</t>
  </si>
  <si>
    <t>public</t>
  </si>
  <si>
    <t>pubexped</t>
  </si>
  <si>
    <t>Expenditure per student, tertiary (% of GDP per capita)</t>
  </si>
  <si>
    <t>Data Source: http://data.worldbank.org/indicator/SE.XPD.TERT.PC.ZS/countries?display=default</t>
  </si>
  <si>
    <t>Enrolt is a ratios between variable (a) and variable (b)</t>
  </si>
  <si>
    <t>Keys to the variables are given next to the table</t>
  </si>
  <si>
    <t>NE is a ratio between variable (a) and variable (b)</t>
  </si>
  <si>
    <t>prgdpcap is computed as (a)*(b)/©</t>
  </si>
  <si>
    <t>(a), (b), and (c )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</si>
</sst>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#,##0.0"/>
    <numFmt numFmtId="174" formatCode="0.0"/>
    <numFmt numFmtId="175" formatCode="0.0000"/>
  </numFmts>
  <fonts count="49">
    <font>
      <sz val="11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42" fillId="34" borderId="11" xfId="0" applyFont="1" applyFill="1" applyBorder="1" applyAlignment="1">
      <alignment vertical="center"/>
    </xf>
    <xf numFmtId="0" fontId="1" fillId="33" borderId="12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43" fillId="34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4" fillId="34" borderId="11" xfId="0" applyFont="1" applyFill="1" applyBorder="1" applyAlignment="1">
      <alignment vertical="center"/>
    </xf>
    <xf numFmtId="0" fontId="43" fillId="4" borderId="11" xfId="0" applyFont="1" applyFill="1" applyBorder="1" applyAlignment="1">
      <alignment horizontal="center" vertical="center"/>
    </xf>
    <xf numFmtId="0" fontId="43" fillId="36" borderId="11" xfId="0" applyFont="1" applyFill="1" applyBorder="1" applyAlignment="1">
      <alignment horizontal="center" vertical="center"/>
    </xf>
    <xf numFmtId="175" fontId="21" fillId="0" borderId="11" xfId="0" applyNumberFormat="1" applyFont="1" applyBorder="1" applyAlignment="1">
      <alignment horizontal="center"/>
    </xf>
    <xf numFmtId="0" fontId="1" fillId="0" borderId="0" xfId="55" applyNumberFormat="1" applyFont="1" applyFill="1" applyBorder="1" applyAlignment="1">
      <alignment/>
      <protection/>
    </xf>
    <xf numFmtId="0" fontId="0" fillId="0" borderId="0" xfId="55">
      <alignment/>
      <protection/>
    </xf>
    <xf numFmtId="172" fontId="1" fillId="0" borderId="0" xfId="55" applyNumberFormat="1" applyFont="1" applyFill="1" applyBorder="1" applyAlignment="1">
      <alignment/>
      <protection/>
    </xf>
    <xf numFmtId="175" fontId="41" fillId="0" borderId="11" xfId="0" applyNumberFormat="1" applyFont="1" applyBorder="1" applyAlignment="1">
      <alignment horizontal="center"/>
    </xf>
    <xf numFmtId="175" fontId="21" fillId="35" borderId="11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2" fontId="0" fillId="0" borderId="11" xfId="0" applyNumberFormat="1" applyBorder="1" applyAlignment="1">
      <alignment/>
    </xf>
    <xf numFmtId="0" fontId="1" fillId="0" borderId="0" xfId="57" applyNumberFormat="1" applyFont="1" applyFill="1" applyBorder="1" applyAlignment="1">
      <alignment/>
      <protection/>
    </xf>
    <xf numFmtId="172" fontId="1" fillId="0" borderId="0" xfId="57" applyNumberFormat="1" applyFont="1" applyFill="1" applyBorder="1" applyAlignment="1">
      <alignment/>
      <protection/>
    </xf>
    <xf numFmtId="0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2" fontId="0" fillId="37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0" fontId="43" fillId="34" borderId="13" xfId="0" applyFont="1" applyFill="1" applyBorder="1" applyAlignment="1">
      <alignment/>
    </xf>
    <xf numFmtId="0" fontId="43" fillId="34" borderId="14" xfId="0" applyFont="1" applyFill="1" applyBorder="1" applyAlignment="1">
      <alignment/>
    </xf>
    <xf numFmtId="0" fontId="43" fillId="34" borderId="0" xfId="0" applyFont="1" applyFill="1" applyBorder="1" applyAlignment="1">
      <alignment/>
    </xf>
    <xf numFmtId="2" fontId="21" fillId="0" borderId="11" xfId="0" applyNumberFormat="1" applyFont="1" applyBorder="1" applyAlignment="1">
      <alignment horizontal="center"/>
    </xf>
    <xf numFmtId="0" fontId="1" fillId="0" borderId="0" xfId="55" applyNumberFormat="1" applyFont="1" applyFill="1" applyBorder="1" applyAlignment="1">
      <alignment/>
      <protection/>
    </xf>
    <xf numFmtId="172" fontId="1" fillId="0" borderId="0" xfId="55" applyNumberFormat="1" applyFont="1" applyFill="1" applyBorder="1" applyAlignment="1">
      <alignment/>
      <protection/>
    </xf>
    <xf numFmtId="2" fontId="21" fillId="37" borderId="11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1" fontId="21" fillId="0" borderId="11" xfId="0" applyNumberFormat="1" applyFont="1" applyBorder="1" applyAlignment="1">
      <alignment horizontal="center"/>
    </xf>
    <xf numFmtId="0" fontId="1" fillId="0" borderId="0" xfId="56" applyNumberFormat="1" applyFont="1" applyFill="1" applyBorder="1" applyAlignment="1">
      <alignment/>
      <protection/>
    </xf>
    <xf numFmtId="0" fontId="0" fillId="0" borderId="0" xfId="56">
      <alignment/>
      <protection/>
    </xf>
    <xf numFmtId="2" fontId="41" fillId="37" borderId="11" xfId="0" applyNumberFormat="1" applyFont="1" applyFill="1" applyBorder="1" applyAlignment="1">
      <alignment horizontal="center"/>
    </xf>
    <xf numFmtId="2" fontId="41" fillId="0" borderId="11" xfId="0" applyNumberFormat="1" applyFont="1" applyBorder="1" applyAlignment="1">
      <alignment horizontal="center"/>
    </xf>
    <xf numFmtId="1" fontId="21" fillId="35" borderId="11" xfId="0" applyNumberFormat="1" applyFont="1" applyFill="1" applyBorder="1" applyAlignment="1">
      <alignment horizontal="center"/>
    </xf>
    <xf numFmtId="172" fontId="1" fillId="0" borderId="0" xfId="56" applyNumberFormat="1" applyFont="1" applyFill="1" applyBorder="1" applyAlignment="1">
      <alignment/>
      <protection/>
    </xf>
    <xf numFmtId="2" fontId="21" fillId="35" borderId="11" xfId="0" applyNumberFormat="1" applyFont="1" applyFill="1" applyBorder="1" applyAlignment="1">
      <alignment horizontal="center"/>
    </xf>
    <xf numFmtId="1" fontId="41" fillId="0" borderId="11" xfId="0" applyNumberFormat="1" applyFont="1" applyBorder="1" applyAlignment="1">
      <alignment horizontal="center"/>
    </xf>
    <xf numFmtId="0" fontId="43" fillId="34" borderId="15" xfId="0" applyFont="1" applyFill="1" applyBorder="1" applyAlignment="1">
      <alignment/>
    </xf>
    <xf numFmtId="0" fontId="43" fillId="34" borderId="15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0" xfId="55" applyNumberFormat="1" applyFont="1" applyFill="1" applyBorder="1" applyAlignment="1">
      <alignment/>
      <protection/>
    </xf>
    <xf numFmtId="0" fontId="0" fillId="0" borderId="0" xfId="57">
      <alignment/>
      <protection/>
    </xf>
    <xf numFmtId="172" fontId="1" fillId="0" borderId="0" xfId="55" applyNumberFormat="1" applyFont="1" applyFill="1" applyBorder="1" applyAlignment="1">
      <alignment/>
      <protection/>
    </xf>
    <xf numFmtId="0" fontId="0" fillId="35" borderId="11" xfId="0" applyFill="1" applyBorder="1" applyAlignment="1">
      <alignment/>
    </xf>
    <xf numFmtId="0" fontId="0" fillId="0" borderId="0" xfId="0" applyBorder="1" applyAlignment="1">
      <alignment/>
    </xf>
    <xf numFmtId="0" fontId="43" fillId="34" borderId="16" xfId="0" applyFont="1" applyFill="1" applyBorder="1" applyAlignment="1">
      <alignment vertical="center"/>
    </xf>
    <xf numFmtId="0" fontId="44" fillId="34" borderId="16" xfId="0" applyFont="1" applyFill="1" applyBorder="1" applyAlignment="1">
      <alignment horizontal="center" vertical="center" wrapText="1"/>
    </xf>
    <xf numFmtId="2" fontId="46" fillId="38" borderId="11" xfId="60" applyNumberFormat="1" applyFont="1" applyFill="1" applyBorder="1" applyAlignment="1">
      <alignment horizontal="right" vertical="center"/>
    </xf>
    <xf numFmtId="2" fontId="47" fillId="38" borderId="17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/>
    </xf>
    <xf numFmtId="2" fontId="48" fillId="38" borderId="18" xfId="0" applyNumberFormat="1" applyFont="1" applyFill="1" applyBorder="1" applyAlignment="1">
      <alignment/>
    </xf>
    <xf numFmtId="0" fontId="43" fillId="4" borderId="14" xfId="0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35" borderId="11" xfId="0" applyNumberFormat="1" applyFont="1" applyFill="1" applyBorder="1" applyAlignment="1">
      <alignment horizontal="center"/>
    </xf>
    <xf numFmtId="2" fontId="41" fillId="35" borderId="11" xfId="0" applyNumberFormat="1" applyFont="1" applyFill="1" applyBorder="1" applyAlignment="1">
      <alignment horizontal="center"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3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AppData\Local\Temp\Temp1_21.11.14%20Uploadable%20data.zip\23.10.14%20Imputed%20data\fin_aid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AppData\Local\Temp\Temp1_21.11.14%20Uploadable%20data.zip\23.10.14%20Imputed%20data\lab_prod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AppData\Local\Temp\Temp1_21.11.14%20Uploadable%20data.zip\23.10.14%20Imputed%20data\Private_30.10.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id"/>
      <sheetName val="ExpPubEdu"/>
      <sheetName val="Fin_Aid"/>
    </sheetNames>
    <sheetDataSet>
      <sheetData sheetId="1">
        <row r="10">
          <cell r="A10" t="str">
            <v>European Union (28 countries)</v>
          </cell>
          <cell r="B10">
            <v>4.95</v>
          </cell>
          <cell r="C10">
            <v>4.92</v>
          </cell>
          <cell r="D10">
            <v>4.91</v>
          </cell>
          <cell r="E10">
            <v>4.92</v>
          </cell>
          <cell r="F10">
            <v>5.04</v>
          </cell>
          <cell r="G10">
            <v>5.38</v>
          </cell>
          <cell r="H10">
            <v>5.41</v>
          </cell>
          <cell r="I10">
            <v>5.25</v>
          </cell>
        </row>
        <row r="11">
          <cell r="A11" t="str">
            <v>European Union (27 countries)</v>
          </cell>
          <cell r="B11">
            <v>4.95</v>
          </cell>
          <cell r="C11">
            <v>4.92</v>
          </cell>
          <cell r="D11">
            <v>4.91</v>
          </cell>
          <cell r="E11">
            <v>4.93</v>
          </cell>
          <cell r="F11">
            <v>5.04</v>
          </cell>
          <cell r="G11">
            <v>5.38</v>
          </cell>
          <cell r="H11">
            <v>5.41</v>
          </cell>
          <cell r="I11">
            <v>5.25</v>
          </cell>
        </row>
        <row r="12">
          <cell r="A12" t="str">
            <v>European Union (25 countries)</v>
          </cell>
          <cell r="B12">
            <v>4.98</v>
          </cell>
          <cell r="C12">
            <v>4.95</v>
          </cell>
          <cell r="D12">
            <v>4.93</v>
          </cell>
          <cell r="E12">
            <v>4.95</v>
          </cell>
          <cell r="F12">
            <v>5.06</v>
          </cell>
          <cell r="G12">
            <v>5.41</v>
          </cell>
          <cell r="H12">
            <v>5.46</v>
          </cell>
          <cell r="I12">
            <v>5.31</v>
          </cell>
        </row>
        <row r="13">
          <cell r="A13" t="str">
            <v>Euro area (18 countries)</v>
          </cell>
          <cell r="B13">
            <v>4.8</v>
          </cell>
          <cell r="C13">
            <v>4.72</v>
          </cell>
          <cell r="D13">
            <v>4.69</v>
          </cell>
          <cell r="E13">
            <v>4.79</v>
          </cell>
          <cell r="F13">
            <v>4.94</v>
          </cell>
          <cell r="G13">
            <v>5.31</v>
          </cell>
          <cell r="H13">
            <v>5.28</v>
          </cell>
          <cell r="I13">
            <v>5.15</v>
          </cell>
        </row>
        <row r="14">
          <cell r="A14" t="str">
            <v>Euro area (17 countries)</v>
          </cell>
          <cell r="B14">
            <v>4.8</v>
          </cell>
          <cell r="C14">
            <v>4.72</v>
          </cell>
          <cell r="D14">
            <v>4.69</v>
          </cell>
          <cell r="E14">
            <v>4.79</v>
          </cell>
          <cell r="F14">
            <v>4.94</v>
          </cell>
          <cell r="G14">
            <v>5.31</v>
          </cell>
          <cell r="H14">
            <v>5.28</v>
          </cell>
          <cell r="I14">
            <v>5.15</v>
          </cell>
        </row>
        <row r="15">
          <cell r="A15" t="str">
            <v>Euro area (15 countries)</v>
          </cell>
          <cell r="B15">
            <v>4.96</v>
          </cell>
          <cell r="C15">
            <v>4.89</v>
          </cell>
          <cell r="D15">
            <v>4.87</v>
          </cell>
          <cell r="E15">
            <v>4.81</v>
          </cell>
          <cell r="F15">
            <v>4.95</v>
          </cell>
          <cell r="G15">
            <v>5.32</v>
          </cell>
          <cell r="H15">
            <v>5.29</v>
          </cell>
          <cell r="I15">
            <v>5.16</v>
          </cell>
        </row>
        <row r="16">
          <cell r="A16" t="str">
            <v>Euro area (13 countries)</v>
          </cell>
          <cell r="B16">
            <v>4.95</v>
          </cell>
          <cell r="C16">
            <v>4.89</v>
          </cell>
          <cell r="D16">
            <v>4.87</v>
          </cell>
          <cell r="E16">
            <v>4.8</v>
          </cell>
          <cell r="F16">
            <v>4.94</v>
          </cell>
          <cell r="G16">
            <v>5.32</v>
          </cell>
          <cell r="H16">
            <v>5.28</v>
          </cell>
          <cell r="I16">
            <v>5.15</v>
          </cell>
        </row>
        <row r="17">
          <cell r="A17" t="str">
            <v>Belgium</v>
          </cell>
          <cell r="B17">
            <v>5.95</v>
          </cell>
          <cell r="C17">
            <v>5.92</v>
          </cell>
          <cell r="D17">
            <v>5.98</v>
          </cell>
          <cell r="E17">
            <v>6</v>
          </cell>
          <cell r="F17">
            <v>6.43</v>
          </cell>
          <cell r="G17">
            <v>6.57</v>
          </cell>
          <cell r="H17">
            <v>6.58</v>
          </cell>
          <cell r="I17">
            <v>6.55</v>
          </cell>
        </row>
        <row r="18">
          <cell r="A18" t="str">
            <v>Bulgaria</v>
          </cell>
          <cell r="B18">
            <v>4.4</v>
          </cell>
          <cell r="C18">
            <v>4.25</v>
          </cell>
          <cell r="D18">
            <v>4.04</v>
          </cell>
          <cell r="E18">
            <v>3.88</v>
          </cell>
          <cell r="F18">
            <v>4.44</v>
          </cell>
          <cell r="G18">
            <v>4.58</v>
          </cell>
          <cell r="H18">
            <v>4.1</v>
          </cell>
          <cell r="I18">
            <v>3.82</v>
          </cell>
        </row>
        <row r="19">
          <cell r="A19" t="str">
            <v>Czech Republic</v>
          </cell>
          <cell r="B19">
            <v>4.2</v>
          </cell>
          <cell r="C19">
            <v>4.08</v>
          </cell>
          <cell r="D19">
            <v>4.42</v>
          </cell>
          <cell r="E19">
            <v>4.05</v>
          </cell>
          <cell r="F19">
            <v>3.92</v>
          </cell>
          <cell r="G19">
            <v>4.36</v>
          </cell>
          <cell r="H19">
            <v>4.25</v>
          </cell>
          <cell r="I19">
            <v>4.51</v>
          </cell>
        </row>
        <row r="20">
          <cell r="A20" t="str">
            <v>Denmark</v>
          </cell>
          <cell r="B20">
            <v>8.43</v>
          </cell>
          <cell r="C20">
            <v>8.3</v>
          </cell>
          <cell r="D20">
            <v>7.97</v>
          </cell>
          <cell r="E20">
            <v>7.81</v>
          </cell>
          <cell r="F20">
            <v>7.68</v>
          </cell>
          <cell r="G20">
            <v>8.74</v>
          </cell>
          <cell r="H20">
            <v>8.81</v>
          </cell>
          <cell r="I20">
            <v>8.75</v>
          </cell>
        </row>
        <row r="21">
          <cell r="A21" t="str">
            <v>Germany</v>
          </cell>
          <cell r="B21">
            <v>4.62</v>
          </cell>
          <cell r="C21">
            <v>4.57</v>
          </cell>
          <cell r="D21">
            <v>4.43</v>
          </cell>
          <cell r="E21">
            <v>4.49</v>
          </cell>
          <cell r="F21">
            <v>4.57</v>
          </cell>
          <cell r="G21">
            <v>5.06</v>
          </cell>
          <cell r="H21">
            <v>5.08</v>
          </cell>
          <cell r="I21">
            <v>4.98</v>
          </cell>
        </row>
        <row r="22">
          <cell r="A22" t="str">
            <v>Estonia</v>
          </cell>
          <cell r="B22">
            <v>4.92</v>
          </cell>
          <cell r="C22">
            <v>4.88</v>
          </cell>
          <cell r="D22">
            <v>4.7</v>
          </cell>
          <cell r="E22">
            <v>4.72</v>
          </cell>
          <cell r="F22">
            <v>5.61</v>
          </cell>
          <cell r="G22">
            <v>6.03</v>
          </cell>
          <cell r="H22">
            <v>5.66</v>
          </cell>
          <cell r="I22">
            <v>5.16</v>
          </cell>
        </row>
        <row r="23">
          <cell r="A23" t="str">
            <v>Ireland</v>
          </cell>
          <cell r="B23">
            <v>4.66</v>
          </cell>
          <cell r="C23">
            <v>4.72</v>
          </cell>
          <cell r="D23">
            <v>4.73</v>
          </cell>
          <cell r="E23">
            <v>4.92</v>
          </cell>
          <cell r="F23">
            <v>5.67</v>
          </cell>
          <cell r="G23">
            <v>6.43</v>
          </cell>
          <cell r="H23">
            <v>6.41</v>
          </cell>
          <cell r="I23">
            <v>6.15</v>
          </cell>
        </row>
        <row r="24">
          <cell r="A24" t="str">
            <v>Greece</v>
          </cell>
          <cell r="B24">
            <v>3.83</v>
          </cell>
          <cell r="C24">
            <v>4.09</v>
          </cell>
          <cell r="D24" t="str">
            <v>.</v>
          </cell>
          <cell r="E24" t="str">
            <v>.</v>
          </cell>
          <cell r="F24" t="str">
            <v>.</v>
          </cell>
          <cell r="G24" t="str">
            <v>.</v>
          </cell>
          <cell r="H24" t="str">
            <v>.</v>
          </cell>
          <cell r="I24" t="str">
            <v>.</v>
          </cell>
        </row>
        <row r="25">
          <cell r="A25" t="str">
            <v>Spain</v>
          </cell>
          <cell r="B25">
            <v>4.25</v>
          </cell>
          <cell r="C25">
            <v>4.23</v>
          </cell>
          <cell r="D25">
            <v>4.26</v>
          </cell>
          <cell r="E25">
            <v>4.34</v>
          </cell>
          <cell r="F25">
            <v>4.62</v>
          </cell>
          <cell r="G25">
            <v>5.02</v>
          </cell>
          <cell r="H25">
            <v>4.98</v>
          </cell>
          <cell r="I25">
            <v>4.82</v>
          </cell>
        </row>
        <row r="26">
          <cell r="A26" t="str">
            <v>France</v>
          </cell>
          <cell r="B26">
            <v>5.8</v>
          </cell>
          <cell r="C26">
            <v>5.67</v>
          </cell>
          <cell r="D26">
            <v>5.61</v>
          </cell>
          <cell r="E26">
            <v>5.62</v>
          </cell>
          <cell r="F26">
            <v>5.62</v>
          </cell>
          <cell r="G26">
            <v>5.9</v>
          </cell>
          <cell r="H26">
            <v>5.86</v>
          </cell>
          <cell r="I26">
            <v>5.68</v>
          </cell>
        </row>
        <row r="27">
          <cell r="A27" t="str">
            <v>Croatia</v>
          </cell>
          <cell r="B27">
            <v>3.87</v>
          </cell>
          <cell r="C27">
            <v>3.98</v>
          </cell>
          <cell r="D27">
            <v>4.04</v>
          </cell>
          <cell r="E27">
            <v>4.02</v>
          </cell>
          <cell r="F27">
            <v>4.32</v>
          </cell>
          <cell r="G27">
            <v>4.42</v>
          </cell>
          <cell r="H27">
            <v>4.31</v>
          </cell>
          <cell r="I27">
            <v>4.21</v>
          </cell>
        </row>
        <row r="28">
          <cell r="A28" t="str">
            <v>Italy</v>
          </cell>
          <cell r="B28">
            <v>4.56</v>
          </cell>
          <cell r="C28">
            <v>4.41</v>
          </cell>
          <cell r="D28">
            <v>4.67</v>
          </cell>
          <cell r="E28">
            <v>4.27</v>
          </cell>
          <cell r="F28">
            <v>4.56</v>
          </cell>
          <cell r="G28">
            <v>4.7</v>
          </cell>
          <cell r="H28">
            <v>4.5</v>
          </cell>
          <cell r="I28">
            <v>4.29</v>
          </cell>
        </row>
        <row r="29">
          <cell r="A29" t="str">
            <v>Cyprus</v>
          </cell>
          <cell r="B29">
            <v>6.77</v>
          </cell>
          <cell r="C29">
            <v>6.95</v>
          </cell>
          <cell r="D29">
            <v>7.02</v>
          </cell>
          <cell r="E29">
            <v>6.95</v>
          </cell>
          <cell r="F29">
            <v>7.45</v>
          </cell>
          <cell r="G29">
            <v>7.98</v>
          </cell>
          <cell r="H29">
            <v>7.92</v>
          </cell>
          <cell r="I29">
            <v>7.87</v>
          </cell>
        </row>
        <row r="30">
          <cell r="A30" t="str">
            <v>Latvia</v>
          </cell>
          <cell r="B30">
            <v>5.12</v>
          </cell>
          <cell r="C30">
            <v>5.14</v>
          </cell>
          <cell r="D30">
            <v>5.13</v>
          </cell>
          <cell r="E30">
            <v>5.07</v>
          </cell>
          <cell r="F30">
            <v>5.71</v>
          </cell>
          <cell r="G30">
            <v>5.59</v>
          </cell>
          <cell r="H30">
            <v>4.96</v>
          </cell>
          <cell r="I30">
            <v>4.96</v>
          </cell>
        </row>
        <row r="31">
          <cell r="A31" t="str">
            <v>Lithuania</v>
          </cell>
          <cell r="B31">
            <v>5.17</v>
          </cell>
          <cell r="C31">
            <v>4.88</v>
          </cell>
          <cell r="D31">
            <v>4.82</v>
          </cell>
          <cell r="E31">
            <v>4.64</v>
          </cell>
          <cell r="F31">
            <v>4.88</v>
          </cell>
          <cell r="G31">
            <v>5.64</v>
          </cell>
          <cell r="H31">
            <v>5.36</v>
          </cell>
          <cell r="I31">
            <v>5.17</v>
          </cell>
        </row>
        <row r="32">
          <cell r="A32" t="str">
            <v>Luxembourg</v>
          </cell>
          <cell r="B32">
            <v>3.87</v>
          </cell>
          <cell r="C32">
            <v>3.78</v>
          </cell>
          <cell r="D32">
            <v>3.41</v>
          </cell>
          <cell r="E32">
            <v>3.15</v>
          </cell>
          <cell r="F32" t="str">
            <v>.</v>
          </cell>
          <cell r="G32" t="str">
            <v>.</v>
          </cell>
          <cell r="H32" t="str">
            <v>.</v>
          </cell>
          <cell r="I32" t="str">
            <v>.</v>
          </cell>
        </row>
        <row r="33">
          <cell r="A33" t="str">
            <v>Hungary</v>
          </cell>
          <cell r="B33">
            <v>5.44</v>
          </cell>
          <cell r="C33">
            <v>5.46</v>
          </cell>
          <cell r="D33">
            <v>5.44</v>
          </cell>
          <cell r="E33">
            <v>5.29</v>
          </cell>
          <cell r="F33">
            <v>5.1</v>
          </cell>
          <cell r="G33">
            <v>5.12</v>
          </cell>
          <cell r="H33">
            <v>4.9</v>
          </cell>
          <cell r="I33">
            <v>4.71</v>
          </cell>
        </row>
        <row r="34">
          <cell r="A34" t="str">
            <v>Malta</v>
          </cell>
          <cell r="B34">
            <v>4.66</v>
          </cell>
          <cell r="C34">
            <v>6.58</v>
          </cell>
          <cell r="D34">
            <v>6.45</v>
          </cell>
          <cell r="E34">
            <v>6.18</v>
          </cell>
          <cell r="F34">
            <v>5.72</v>
          </cell>
          <cell r="G34">
            <v>5.32</v>
          </cell>
          <cell r="H34">
            <v>6.74</v>
          </cell>
          <cell r="I34">
            <v>7.96</v>
          </cell>
        </row>
        <row r="35">
          <cell r="A35" t="str">
            <v>Netherlands</v>
          </cell>
          <cell r="B35">
            <v>5.5</v>
          </cell>
          <cell r="C35">
            <v>5.53</v>
          </cell>
          <cell r="D35">
            <v>5.5</v>
          </cell>
          <cell r="E35">
            <v>5.32</v>
          </cell>
          <cell r="F35">
            <v>5.5</v>
          </cell>
          <cell r="G35">
            <v>5.95</v>
          </cell>
          <cell r="H35">
            <v>5.98</v>
          </cell>
          <cell r="I35">
            <v>5.93</v>
          </cell>
        </row>
        <row r="36">
          <cell r="A36" t="str">
            <v>Austria</v>
          </cell>
          <cell r="B36">
            <v>5.48</v>
          </cell>
          <cell r="C36">
            <v>5.44</v>
          </cell>
          <cell r="D36">
            <v>5.4</v>
          </cell>
          <cell r="E36">
            <v>5.33</v>
          </cell>
          <cell r="F36">
            <v>5.47</v>
          </cell>
          <cell r="G36">
            <v>5.98</v>
          </cell>
          <cell r="H36">
            <v>5.91</v>
          </cell>
          <cell r="I36">
            <v>5.8</v>
          </cell>
        </row>
        <row r="37">
          <cell r="A37" t="str">
            <v>Poland</v>
          </cell>
          <cell r="B37">
            <v>5.41</v>
          </cell>
          <cell r="C37">
            <v>5.47</v>
          </cell>
          <cell r="D37">
            <v>5.25</v>
          </cell>
          <cell r="E37">
            <v>4.91</v>
          </cell>
          <cell r="F37">
            <v>5.08</v>
          </cell>
          <cell r="G37">
            <v>5.09</v>
          </cell>
          <cell r="H37">
            <v>5.17</v>
          </cell>
          <cell r="I37">
            <v>4.94</v>
          </cell>
        </row>
        <row r="38">
          <cell r="A38" t="str">
            <v>Portugal</v>
          </cell>
          <cell r="B38">
            <v>5.1</v>
          </cell>
          <cell r="C38">
            <v>5.21</v>
          </cell>
          <cell r="D38">
            <v>5.07</v>
          </cell>
          <cell r="E38">
            <v>5.1</v>
          </cell>
          <cell r="F38">
            <v>4.89</v>
          </cell>
          <cell r="G38">
            <v>5.79</v>
          </cell>
          <cell r="H38">
            <v>5.62</v>
          </cell>
          <cell r="I38">
            <v>5.27</v>
          </cell>
        </row>
        <row r="39">
          <cell r="A39" t="str">
            <v>Romania</v>
          </cell>
          <cell r="B39">
            <v>3.28</v>
          </cell>
          <cell r="C39">
            <v>3.48</v>
          </cell>
          <cell r="D39" t="str">
            <v>.</v>
          </cell>
          <cell r="E39">
            <v>4.25</v>
          </cell>
          <cell r="F39" t="str">
            <v>.</v>
          </cell>
          <cell r="G39">
            <v>4.24</v>
          </cell>
          <cell r="H39">
            <v>3.53</v>
          </cell>
          <cell r="I39">
            <v>3.07</v>
          </cell>
        </row>
        <row r="40">
          <cell r="A40" t="str">
            <v>Slovenia</v>
          </cell>
          <cell r="B40">
            <v>5.74</v>
          </cell>
          <cell r="C40">
            <v>5.73</v>
          </cell>
          <cell r="D40">
            <v>5.72</v>
          </cell>
          <cell r="E40">
            <v>5.15</v>
          </cell>
          <cell r="F40">
            <v>5.2</v>
          </cell>
          <cell r="G40">
            <v>5.69</v>
          </cell>
          <cell r="H40">
            <v>5.68</v>
          </cell>
          <cell r="I40">
            <v>5.68</v>
          </cell>
        </row>
        <row r="41">
          <cell r="A41" t="str">
            <v>Slovakia</v>
          </cell>
          <cell r="B41">
            <v>4.19</v>
          </cell>
          <cell r="C41">
            <v>3.85</v>
          </cell>
          <cell r="D41">
            <v>3.8</v>
          </cell>
          <cell r="E41">
            <v>3.62</v>
          </cell>
          <cell r="F41">
            <v>3.61</v>
          </cell>
          <cell r="G41">
            <v>4.09</v>
          </cell>
          <cell r="H41">
            <v>4.22</v>
          </cell>
          <cell r="I41">
            <v>4.06</v>
          </cell>
        </row>
        <row r="42">
          <cell r="A42" t="str">
            <v>Finland</v>
          </cell>
          <cell r="B42">
            <v>6.42</v>
          </cell>
          <cell r="C42">
            <v>6.3</v>
          </cell>
          <cell r="D42">
            <v>6.18</v>
          </cell>
          <cell r="E42">
            <v>5.9</v>
          </cell>
          <cell r="F42">
            <v>6.1</v>
          </cell>
          <cell r="G42">
            <v>6.81</v>
          </cell>
          <cell r="H42">
            <v>6.85</v>
          </cell>
          <cell r="I42">
            <v>6.76</v>
          </cell>
        </row>
        <row r="43">
          <cell r="A43" t="str">
            <v>Sweden</v>
          </cell>
          <cell r="B43">
            <v>7.09</v>
          </cell>
          <cell r="C43">
            <v>6.89</v>
          </cell>
          <cell r="D43">
            <v>6.75</v>
          </cell>
          <cell r="E43">
            <v>6.61</v>
          </cell>
          <cell r="F43">
            <v>6.76</v>
          </cell>
          <cell r="G43">
            <v>7.26</v>
          </cell>
          <cell r="H43">
            <v>6.98</v>
          </cell>
          <cell r="I43">
            <v>6.82</v>
          </cell>
        </row>
        <row r="44">
          <cell r="A44" t="str">
            <v>United Kingdom</v>
          </cell>
          <cell r="B44">
            <v>5.12</v>
          </cell>
          <cell r="C44">
            <v>5.31</v>
          </cell>
          <cell r="D44">
            <v>5.38</v>
          </cell>
          <cell r="E44">
            <v>5.29</v>
          </cell>
          <cell r="F44">
            <v>5.28</v>
          </cell>
          <cell r="G44">
            <v>5.56</v>
          </cell>
          <cell r="H44">
            <v>6.15</v>
          </cell>
          <cell r="I44">
            <v>5.98</v>
          </cell>
        </row>
        <row r="45">
          <cell r="A45" t="str">
            <v>Iceland</v>
          </cell>
          <cell r="B45">
            <v>7.47</v>
          </cell>
          <cell r="C45">
            <v>7.59</v>
          </cell>
          <cell r="D45">
            <v>7.55</v>
          </cell>
          <cell r="E45">
            <v>7.36</v>
          </cell>
          <cell r="F45">
            <v>7.56</v>
          </cell>
          <cell r="G45">
            <v>7.81</v>
          </cell>
          <cell r="H45">
            <v>7.6</v>
          </cell>
          <cell r="I45">
            <v>7.36</v>
          </cell>
        </row>
        <row r="46">
          <cell r="A46" t="str">
            <v>Liechtenstein</v>
          </cell>
          <cell r="B46">
            <v>2.43</v>
          </cell>
          <cell r="C46">
            <v>2.29</v>
          </cell>
          <cell r="D46">
            <v>2.05</v>
          </cell>
          <cell r="E46">
            <v>1.92</v>
          </cell>
          <cell r="F46">
            <v>2.05</v>
          </cell>
          <cell r="G46">
            <v>2.9</v>
          </cell>
          <cell r="H46">
            <v>2.68</v>
          </cell>
          <cell r="I46">
            <v>2.53</v>
          </cell>
        </row>
        <row r="47">
          <cell r="A47" t="str">
            <v>Norway</v>
          </cell>
          <cell r="B47">
            <v>7.42</v>
          </cell>
          <cell r="C47">
            <v>6.97</v>
          </cell>
          <cell r="D47">
            <v>6.49</v>
          </cell>
          <cell r="E47">
            <v>6.66</v>
          </cell>
          <cell r="F47">
            <v>6.4</v>
          </cell>
          <cell r="G47">
            <v>7.24</v>
          </cell>
          <cell r="H47">
            <v>6.87</v>
          </cell>
          <cell r="I47">
            <v>6.66</v>
          </cell>
        </row>
        <row r="48">
          <cell r="A48" t="str">
            <v>Switzerland</v>
          </cell>
          <cell r="B48">
            <v>5.55</v>
          </cell>
          <cell r="C48">
            <v>5.52</v>
          </cell>
          <cell r="D48">
            <v>5.28</v>
          </cell>
          <cell r="E48">
            <v>4.88</v>
          </cell>
          <cell r="F48">
            <v>4.95</v>
          </cell>
          <cell r="G48">
            <v>5.36</v>
          </cell>
          <cell r="H48">
            <v>5.22</v>
          </cell>
          <cell r="I48">
            <v>5.28</v>
          </cell>
        </row>
        <row r="49">
          <cell r="A49" t="str">
            <v>Former Yugoslav Republic of Macedonia, the</v>
          </cell>
          <cell r="B49" t="str">
            <v>.</v>
          </cell>
          <cell r="C49" t="str">
            <v>.</v>
          </cell>
          <cell r="D49" t="str">
            <v>.</v>
          </cell>
          <cell r="E49" t="str">
            <v>.</v>
          </cell>
          <cell r="F49" t="str">
            <v>.</v>
          </cell>
          <cell r="G49" t="str">
            <v>.</v>
          </cell>
          <cell r="H49" t="str">
            <v>.</v>
          </cell>
          <cell r="I49" t="str">
            <v>.</v>
          </cell>
        </row>
        <row r="50">
          <cell r="A50" t="str">
            <v>Turkey</v>
          </cell>
          <cell r="B50">
            <v>3.12</v>
          </cell>
          <cell r="C50" t="str">
            <v>.</v>
          </cell>
          <cell r="D50">
            <v>2.86</v>
          </cell>
          <cell r="E50" t="str">
            <v>.</v>
          </cell>
          <cell r="F50" t="str">
            <v>.</v>
          </cell>
          <cell r="G50" t="str">
            <v>.</v>
          </cell>
          <cell r="H50" t="str">
            <v>.</v>
          </cell>
          <cell r="I50">
            <v>4.07</v>
          </cell>
        </row>
        <row r="51">
          <cell r="A51" t="str">
            <v>Albania</v>
          </cell>
          <cell r="B51" t="str">
            <v>.</v>
          </cell>
          <cell r="C51" t="str">
            <v>.</v>
          </cell>
          <cell r="D51" t="str">
            <v>.</v>
          </cell>
          <cell r="E51" t="str">
            <v>.</v>
          </cell>
          <cell r="F51" t="str">
            <v>.</v>
          </cell>
          <cell r="G51" t="str">
            <v>.</v>
          </cell>
          <cell r="H51" t="str">
            <v>.</v>
          </cell>
          <cell r="I51" t="str">
            <v>.</v>
          </cell>
        </row>
        <row r="52">
          <cell r="A52" t="str">
            <v>United States</v>
          </cell>
          <cell r="B52">
            <v>5.14</v>
          </cell>
          <cell r="C52">
            <v>4.91</v>
          </cell>
          <cell r="D52">
            <v>5.24</v>
          </cell>
          <cell r="E52">
            <v>5.13</v>
          </cell>
          <cell r="F52">
            <v>5.26</v>
          </cell>
          <cell r="G52">
            <v>5.3</v>
          </cell>
          <cell r="H52">
            <v>5.32</v>
          </cell>
          <cell r="I52">
            <v>5.13</v>
          </cell>
        </row>
        <row r="53">
          <cell r="A53" t="str">
            <v>Japan</v>
          </cell>
          <cell r="B53">
            <v>3.59</v>
          </cell>
          <cell r="C53">
            <v>3.48</v>
          </cell>
          <cell r="D53">
            <v>3.46</v>
          </cell>
          <cell r="E53">
            <v>3.45</v>
          </cell>
          <cell r="F53">
            <v>3.46</v>
          </cell>
          <cell r="G53">
            <v>3.61</v>
          </cell>
          <cell r="H53">
            <v>3.85</v>
          </cell>
          <cell r="I53">
            <v>3.78</v>
          </cell>
        </row>
      </sheetData>
      <sheetData sheetId="2">
        <row r="10">
          <cell r="A10" t="str">
            <v>European Union (28 countries)</v>
          </cell>
          <cell r="B10">
            <v>15.9</v>
          </cell>
          <cell r="C10">
            <v>16.4</v>
          </cell>
          <cell r="D10">
            <v>16.6</v>
          </cell>
          <cell r="E10">
            <v>16.7</v>
          </cell>
          <cell r="F10">
            <v>16.6</v>
          </cell>
          <cell r="G10">
            <v>17.3</v>
          </cell>
          <cell r="H10">
            <v>18.2</v>
          </cell>
          <cell r="I10">
            <v>19.8</v>
          </cell>
        </row>
        <row r="11">
          <cell r="A11" t="str">
            <v>European Union (27 countries)</v>
          </cell>
          <cell r="B11">
            <v>15.9</v>
          </cell>
          <cell r="C11">
            <v>16.5</v>
          </cell>
          <cell r="D11">
            <v>16.6</v>
          </cell>
          <cell r="E11">
            <v>16.8</v>
          </cell>
          <cell r="F11">
            <v>16.7</v>
          </cell>
          <cell r="G11">
            <v>17.4</v>
          </cell>
          <cell r="H11">
            <v>18.2</v>
          </cell>
          <cell r="I11">
            <v>19.9</v>
          </cell>
        </row>
        <row r="12">
          <cell r="A12" t="str">
            <v>European Union (25 countries)</v>
          </cell>
          <cell r="B12" t="str">
            <v>.</v>
          </cell>
          <cell r="C12" t="str">
            <v>.</v>
          </cell>
          <cell r="D12">
            <v>16.8</v>
          </cell>
          <cell r="E12">
            <v>17</v>
          </cell>
          <cell r="F12">
            <v>17</v>
          </cell>
          <cell r="G12">
            <v>17.6</v>
          </cell>
          <cell r="H12">
            <v>18.4</v>
          </cell>
          <cell r="I12">
            <v>20</v>
          </cell>
        </row>
        <row r="13">
          <cell r="A13" t="str">
            <v>Euro area (18 countries)</v>
          </cell>
          <cell r="B13">
            <v>14.4</v>
          </cell>
          <cell r="C13">
            <v>14.6</v>
          </cell>
          <cell r="D13">
            <v>15</v>
          </cell>
          <cell r="E13">
            <v>15.2</v>
          </cell>
          <cell r="F13">
            <v>15.3</v>
          </cell>
          <cell r="G13">
            <v>15.7</v>
          </cell>
          <cell r="H13">
            <v>16.2</v>
          </cell>
          <cell r="I13">
            <v>16.6</v>
          </cell>
        </row>
        <row r="14">
          <cell r="A14" t="str">
            <v>Euro area (17 countries)</v>
          </cell>
          <cell r="B14">
            <v>14.4</v>
          </cell>
          <cell r="C14">
            <v>14.6</v>
          </cell>
          <cell r="D14">
            <v>15.1</v>
          </cell>
          <cell r="E14">
            <v>15.3</v>
          </cell>
          <cell r="F14">
            <v>15.4</v>
          </cell>
          <cell r="G14">
            <v>15.7</v>
          </cell>
          <cell r="H14">
            <v>16.2</v>
          </cell>
          <cell r="I14">
            <v>16.6</v>
          </cell>
        </row>
        <row r="15">
          <cell r="A15" t="str">
            <v>Euro area (15 countries)</v>
          </cell>
          <cell r="B15">
            <v>14.4</v>
          </cell>
          <cell r="C15">
            <v>14.6</v>
          </cell>
          <cell r="D15">
            <v>15.1</v>
          </cell>
          <cell r="E15">
            <v>15.6</v>
          </cell>
          <cell r="F15">
            <v>15.4</v>
          </cell>
          <cell r="G15">
            <v>15.6</v>
          </cell>
          <cell r="H15">
            <v>16.2</v>
          </cell>
          <cell r="I15">
            <v>16.6</v>
          </cell>
        </row>
        <row r="16">
          <cell r="A16" t="str">
            <v>Euro area (13 countries)</v>
          </cell>
          <cell r="B16">
            <v>14.3</v>
          </cell>
          <cell r="C16">
            <v>14.5</v>
          </cell>
          <cell r="D16">
            <v>15</v>
          </cell>
          <cell r="E16">
            <v>15.5</v>
          </cell>
          <cell r="F16">
            <v>15.3</v>
          </cell>
          <cell r="G16">
            <v>15.5</v>
          </cell>
          <cell r="H16">
            <v>16.1</v>
          </cell>
          <cell r="I16">
            <v>16.5</v>
          </cell>
        </row>
        <row r="17">
          <cell r="A17" t="str">
            <v>Belgium</v>
          </cell>
          <cell r="B17">
            <v>15.7</v>
          </cell>
          <cell r="C17">
            <v>15.2</v>
          </cell>
          <cell r="D17">
            <v>13.6</v>
          </cell>
          <cell r="E17">
            <v>14.2</v>
          </cell>
          <cell r="F17">
            <v>13.2</v>
          </cell>
          <cell r="G17">
            <v>13.4</v>
          </cell>
          <cell r="H17">
            <v>13.7</v>
          </cell>
          <cell r="I17">
            <v>14.4</v>
          </cell>
        </row>
        <row r="18">
          <cell r="A18" t="str">
            <v>French Community in Belgium (including small German-speaking Community)</v>
          </cell>
          <cell r="B18" t="str">
            <v>.</v>
          </cell>
          <cell r="C18" t="str">
            <v>.</v>
          </cell>
          <cell r="D18" t="str">
            <v>.</v>
          </cell>
          <cell r="E18" t="str">
            <v>.</v>
          </cell>
          <cell r="F18" t="str">
            <v>.</v>
          </cell>
          <cell r="G18" t="str">
            <v>.</v>
          </cell>
          <cell r="H18" t="str">
            <v>.</v>
          </cell>
          <cell r="I18" t="str">
            <v>.</v>
          </cell>
        </row>
        <row r="19">
          <cell r="A19" t="str">
            <v>Flemish Community in Belgium</v>
          </cell>
          <cell r="B19" t="str">
            <v>.</v>
          </cell>
          <cell r="C19" t="str">
            <v>.</v>
          </cell>
          <cell r="D19" t="str">
            <v>.</v>
          </cell>
          <cell r="E19" t="str">
            <v>.</v>
          </cell>
          <cell r="F19" t="str">
            <v>.</v>
          </cell>
          <cell r="G19" t="str">
            <v>.</v>
          </cell>
          <cell r="H19" t="str">
            <v>.</v>
          </cell>
          <cell r="I19" t="str">
            <v>.</v>
          </cell>
        </row>
        <row r="20">
          <cell r="A20" t="str">
            <v>Bulgaria</v>
          </cell>
          <cell r="B20">
            <v>10.8</v>
          </cell>
          <cell r="C20">
            <v>10.8</v>
          </cell>
          <cell r="D20">
            <v>9.5</v>
          </cell>
          <cell r="E20">
            <v>9.3</v>
          </cell>
          <cell r="F20">
            <v>6.7</v>
          </cell>
          <cell r="G20">
            <v>7.3</v>
          </cell>
          <cell r="H20">
            <v>11.5</v>
          </cell>
          <cell r="I20">
            <v>18.3</v>
          </cell>
        </row>
        <row r="21">
          <cell r="A21" t="str">
            <v>Czech Republic</v>
          </cell>
          <cell r="B21">
            <v>5.8</v>
          </cell>
          <cell r="C21">
            <v>5.9</v>
          </cell>
          <cell r="D21">
            <v>4</v>
          </cell>
          <cell r="E21">
            <v>4.2</v>
          </cell>
          <cell r="F21">
            <v>4.9</v>
          </cell>
          <cell r="G21">
            <v>2.8</v>
          </cell>
          <cell r="H21">
            <v>2.6</v>
          </cell>
          <cell r="I21">
            <v>1.5</v>
          </cell>
        </row>
        <row r="22">
          <cell r="A22" t="str">
            <v>Denmark</v>
          </cell>
          <cell r="B22">
            <v>30.3</v>
          </cell>
          <cell r="C22">
            <v>30.8</v>
          </cell>
          <cell r="D22">
            <v>29.5</v>
          </cell>
          <cell r="E22">
            <v>28</v>
          </cell>
          <cell r="F22">
            <v>28.4</v>
          </cell>
          <cell r="G22">
            <v>27.1</v>
          </cell>
          <cell r="H22">
            <v>27.9</v>
          </cell>
          <cell r="I22">
            <v>28.4</v>
          </cell>
        </row>
        <row r="23">
          <cell r="A23" t="str">
            <v>Germany</v>
          </cell>
          <cell r="B23">
            <v>17.9</v>
          </cell>
          <cell r="C23">
            <v>19.1</v>
          </cell>
          <cell r="D23">
            <v>19.5</v>
          </cell>
          <cell r="E23">
            <v>21.9</v>
          </cell>
          <cell r="F23">
            <v>18.9</v>
          </cell>
          <cell r="G23">
            <v>20.7</v>
          </cell>
          <cell r="H23">
            <v>21.6</v>
          </cell>
          <cell r="I23">
            <v>21.9</v>
          </cell>
        </row>
        <row r="24">
          <cell r="A24" t="str">
            <v>Estonia</v>
          </cell>
          <cell r="B24" t="str">
            <v>.</v>
          </cell>
          <cell r="C24">
            <v>8.2</v>
          </cell>
          <cell r="D24">
            <v>8.9</v>
          </cell>
          <cell r="E24">
            <v>6.3</v>
          </cell>
          <cell r="F24">
            <v>7.4</v>
          </cell>
          <cell r="G24">
            <v>10.3</v>
          </cell>
          <cell r="H24">
            <v>13.2</v>
          </cell>
          <cell r="I24">
            <v>9.3</v>
          </cell>
        </row>
        <row r="25">
          <cell r="A25" t="str">
            <v>Ireland</v>
          </cell>
          <cell r="B25">
            <v>14.8</v>
          </cell>
          <cell r="C25">
            <v>14.8</v>
          </cell>
          <cell r="D25">
            <v>14.4</v>
          </cell>
          <cell r="E25">
            <v>13.9</v>
          </cell>
          <cell r="F25">
            <v>12.7</v>
          </cell>
          <cell r="G25">
            <v>13.2</v>
          </cell>
          <cell r="H25">
            <v>13.1</v>
          </cell>
          <cell r="I25">
            <v>13.3</v>
          </cell>
        </row>
        <row r="26">
          <cell r="A26" t="str">
            <v>Greece</v>
          </cell>
          <cell r="B26">
            <v>5.2</v>
          </cell>
          <cell r="C26">
            <v>1.4</v>
          </cell>
          <cell r="D26" t="str">
            <v>.</v>
          </cell>
          <cell r="E26" t="str">
            <v>.</v>
          </cell>
          <cell r="F26" t="str">
            <v>.</v>
          </cell>
          <cell r="G26" t="str">
            <v>.</v>
          </cell>
          <cell r="H26" t="str">
            <v>.</v>
          </cell>
          <cell r="I26" t="str">
            <v>.</v>
          </cell>
        </row>
        <row r="27">
          <cell r="A27" t="str">
            <v>Spain</v>
          </cell>
          <cell r="B27">
            <v>7.8</v>
          </cell>
          <cell r="C27">
            <v>8.2</v>
          </cell>
          <cell r="D27">
            <v>7.9</v>
          </cell>
          <cell r="E27">
            <v>8.8</v>
          </cell>
          <cell r="F27">
            <v>9.9</v>
          </cell>
          <cell r="G27">
            <v>9.2</v>
          </cell>
          <cell r="H27">
            <v>9.4</v>
          </cell>
          <cell r="I27">
            <v>9.4</v>
          </cell>
        </row>
        <row r="28">
          <cell r="A28" t="str">
            <v>France</v>
          </cell>
          <cell r="B28">
            <v>8</v>
          </cell>
          <cell r="C28">
            <v>7.9</v>
          </cell>
          <cell r="D28">
            <v>8</v>
          </cell>
          <cell r="E28">
            <v>7</v>
          </cell>
          <cell r="F28">
            <v>7.4</v>
          </cell>
          <cell r="G28">
            <v>7.4</v>
          </cell>
          <cell r="H28">
            <v>7.7</v>
          </cell>
          <cell r="I28">
            <v>8</v>
          </cell>
        </row>
        <row r="29">
          <cell r="A29" t="str">
            <v>Croatia</v>
          </cell>
          <cell r="B29">
            <v>3.3</v>
          </cell>
          <cell r="C29">
            <v>3.9</v>
          </cell>
          <cell r="D29">
            <v>3.2</v>
          </cell>
          <cell r="E29">
            <v>3.3</v>
          </cell>
          <cell r="F29">
            <v>3.1</v>
          </cell>
          <cell r="G29">
            <v>3.6</v>
          </cell>
          <cell r="H29">
            <v>3.9</v>
          </cell>
          <cell r="I29">
            <v>5.5</v>
          </cell>
        </row>
        <row r="30">
          <cell r="A30" t="str">
            <v>Italy</v>
          </cell>
          <cell r="B30">
            <v>16.7</v>
          </cell>
          <cell r="C30">
            <v>16.8</v>
          </cell>
          <cell r="D30">
            <v>17.4</v>
          </cell>
          <cell r="E30">
            <v>19.6</v>
          </cell>
          <cell r="F30">
            <v>20.2</v>
          </cell>
          <cell r="G30">
            <v>22</v>
          </cell>
          <cell r="H30">
            <v>22.5</v>
          </cell>
          <cell r="I30">
            <v>22.2</v>
          </cell>
        </row>
        <row r="31">
          <cell r="A31" t="str">
            <v>Cyprus</v>
          </cell>
          <cell r="B31">
            <v>56.8</v>
          </cell>
          <cell r="C31">
            <v>57.6</v>
          </cell>
          <cell r="D31">
            <v>55.1</v>
          </cell>
          <cell r="E31">
            <v>59</v>
          </cell>
          <cell r="F31">
            <v>50.9</v>
          </cell>
          <cell r="G31">
            <v>55.6</v>
          </cell>
          <cell r="H31">
            <v>52.5</v>
          </cell>
          <cell r="I31">
            <v>52.6</v>
          </cell>
        </row>
        <row r="32">
          <cell r="A32" t="str">
            <v>Latvia</v>
          </cell>
          <cell r="B32">
            <v>15.2</v>
          </cell>
          <cell r="C32">
            <v>9.4</v>
          </cell>
          <cell r="D32">
            <v>7.7</v>
          </cell>
          <cell r="E32">
            <v>5.1</v>
          </cell>
          <cell r="F32">
            <v>7.1</v>
          </cell>
          <cell r="G32">
            <v>12.7</v>
          </cell>
          <cell r="H32">
            <v>12</v>
          </cell>
          <cell r="I32">
            <v>14</v>
          </cell>
        </row>
        <row r="33">
          <cell r="A33" t="str">
            <v>Lithuania</v>
          </cell>
          <cell r="B33">
            <v>17.5</v>
          </cell>
          <cell r="C33">
            <v>17</v>
          </cell>
          <cell r="D33">
            <v>15.2</v>
          </cell>
          <cell r="E33">
            <v>14.5</v>
          </cell>
          <cell r="F33">
            <v>14.1</v>
          </cell>
          <cell r="G33">
            <v>15.7</v>
          </cell>
          <cell r="H33">
            <v>13.2</v>
          </cell>
          <cell r="I33">
            <v>10.1</v>
          </cell>
        </row>
        <row r="34">
          <cell r="A34" t="str">
            <v>Luxembourg</v>
          </cell>
          <cell r="B34" t="str">
            <v>.</v>
          </cell>
          <cell r="C34" t="str">
            <v>.</v>
          </cell>
          <cell r="D34" t="str">
            <v>.</v>
          </cell>
          <cell r="E34" t="str">
            <v>.</v>
          </cell>
          <cell r="F34" t="str">
            <v>.</v>
          </cell>
          <cell r="G34" t="str">
            <v>.</v>
          </cell>
          <cell r="H34" t="str">
            <v>.</v>
          </cell>
          <cell r="I34" t="str">
            <v>.</v>
          </cell>
        </row>
        <row r="35">
          <cell r="A35" t="str">
            <v>Hungary</v>
          </cell>
          <cell r="B35">
            <v>15.8</v>
          </cell>
          <cell r="C35">
            <v>15.7</v>
          </cell>
          <cell r="D35">
            <v>15.1</v>
          </cell>
          <cell r="E35">
            <v>15.1</v>
          </cell>
          <cell r="F35">
            <v>14.3</v>
          </cell>
          <cell r="G35">
            <v>14.3</v>
          </cell>
          <cell r="H35">
            <v>14.3</v>
          </cell>
          <cell r="I35">
            <v>12.4</v>
          </cell>
        </row>
        <row r="36">
          <cell r="A36" t="str">
            <v>Malta</v>
          </cell>
          <cell r="B36" t="str">
            <v>.</v>
          </cell>
          <cell r="C36" t="str">
            <v>.</v>
          </cell>
          <cell r="D36">
            <v>0.1</v>
          </cell>
          <cell r="E36" t="str">
            <v>.</v>
          </cell>
          <cell r="F36" t="str">
            <v>.</v>
          </cell>
          <cell r="G36">
            <v>0.3</v>
          </cell>
          <cell r="H36">
            <v>14</v>
          </cell>
          <cell r="I36">
            <v>18.4</v>
          </cell>
        </row>
        <row r="37">
          <cell r="A37" t="str">
            <v>Netherlands</v>
          </cell>
          <cell r="B37">
            <v>24.7</v>
          </cell>
          <cell r="C37">
            <v>25.4</v>
          </cell>
          <cell r="D37">
            <v>29.1</v>
          </cell>
          <cell r="E37">
            <v>26.4</v>
          </cell>
          <cell r="F37">
            <v>28.7</v>
          </cell>
          <cell r="G37">
            <v>26.9</v>
          </cell>
          <cell r="H37">
            <v>26.9</v>
          </cell>
          <cell r="I37">
            <v>28.8</v>
          </cell>
        </row>
        <row r="38">
          <cell r="A38" t="str">
            <v>Austria</v>
          </cell>
          <cell r="B38">
            <v>18.1</v>
          </cell>
          <cell r="C38">
            <v>16.8</v>
          </cell>
          <cell r="D38">
            <v>17</v>
          </cell>
          <cell r="E38">
            <v>16.2</v>
          </cell>
          <cell r="F38">
            <v>17.4</v>
          </cell>
          <cell r="G38">
            <v>11.5</v>
          </cell>
          <cell r="H38">
            <v>11</v>
          </cell>
          <cell r="I38">
            <v>9.8</v>
          </cell>
        </row>
        <row r="39">
          <cell r="A39" t="str">
            <v>Poland</v>
          </cell>
          <cell r="B39">
            <v>0.4</v>
          </cell>
          <cell r="C39">
            <v>1.1</v>
          </cell>
          <cell r="D39">
            <v>1.7</v>
          </cell>
          <cell r="E39">
            <v>1.5</v>
          </cell>
          <cell r="F39">
            <v>1.5</v>
          </cell>
          <cell r="G39">
            <v>1.4</v>
          </cell>
          <cell r="H39">
            <v>12.1</v>
          </cell>
          <cell r="I39">
            <v>12.7</v>
          </cell>
        </row>
        <row r="40">
          <cell r="A40" t="str">
            <v>Portugal</v>
          </cell>
          <cell r="B40">
            <v>5.4</v>
          </cell>
          <cell r="C40">
            <v>8.9</v>
          </cell>
          <cell r="D40">
            <v>11.6</v>
          </cell>
          <cell r="E40">
            <v>11.2</v>
          </cell>
          <cell r="F40">
            <v>14.9</v>
          </cell>
          <cell r="G40">
            <v>14.8</v>
          </cell>
          <cell r="H40">
            <v>16.6</v>
          </cell>
          <cell r="I40">
            <v>15.4</v>
          </cell>
        </row>
        <row r="41">
          <cell r="A41" t="str">
            <v>Romania</v>
          </cell>
          <cell r="B41">
            <v>7.2</v>
          </cell>
          <cell r="C41">
            <v>5.6</v>
          </cell>
          <cell r="D41" t="str">
            <v>.</v>
          </cell>
          <cell r="E41">
            <v>3.8</v>
          </cell>
          <cell r="F41" t="str">
            <v>.</v>
          </cell>
          <cell r="G41">
            <v>7</v>
          </cell>
          <cell r="H41">
            <v>7.4</v>
          </cell>
          <cell r="I41">
            <v>9.3</v>
          </cell>
        </row>
        <row r="42">
          <cell r="A42" t="str">
            <v>Slovenia</v>
          </cell>
          <cell r="B42">
            <v>23.7</v>
          </cell>
          <cell r="C42">
            <v>23.7</v>
          </cell>
          <cell r="D42">
            <v>23.3</v>
          </cell>
          <cell r="E42">
            <v>22.8</v>
          </cell>
          <cell r="F42">
            <v>23.2</v>
          </cell>
          <cell r="G42">
            <v>22.1</v>
          </cell>
          <cell r="H42">
            <v>23.4</v>
          </cell>
          <cell r="I42">
            <v>23.4</v>
          </cell>
        </row>
        <row r="43">
          <cell r="A43" t="str">
            <v>Slovakia</v>
          </cell>
          <cell r="B43">
            <v>10.7</v>
          </cell>
          <cell r="C43">
            <v>13.7</v>
          </cell>
          <cell r="D43">
            <v>14.1</v>
          </cell>
          <cell r="E43">
            <v>17.6</v>
          </cell>
          <cell r="F43">
            <v>17.5</v>
          </cell>
          <cell r="G43">
            <v>19.9</v>
          </cell>
          <cell r="H43">
            <v>20.5</v>
          </cell>
          <cell r="I43">
            <v>16.7</v>
          </cell>
        </row>
        <row r="44">
          <cell r="A44" t="str">
            <v>Finland</v>
          </cell>
          <cell r="B44">
            <v>16.7</v>
          </cell>
          <cell r="C44">
            <v>16.6</v>
          </cell>
          <cell r="D44">
            <v>16.2</v>
          </cell>
          <cell r="E44">
            <v>15.3</v>
          </cell>
          <cell r="F44">
            <v>14.7</v>
          </cell>
          <cell r="G44">
            <v>15.4</v>
          </cell>
          <cell r="H44">
            <v>14.9</v>
          </cell>
          <cell r="I44">
            <v>13.7</v>
          </cell>
        </row>
        <row r="45">
          <cell r="A45" t="str">
            <v>Sweden</v>
          </cell>
          <cell r="B45">
            <v>28.2</v>
          </cell>
          <cell r="C45">
            <v>27.1</v>
          </cell>
          <cell r="D45">
            <v>26.1</v>
          </cell>
          <cell r="E45">
            <v>26.3</v>
          </cell>
          <cell r="F45">
            <v>25.4</v>
          </cell>
          <cell r="G45">
            <v>24.9</v>
          </cell>
          <cell r="H45">
            <v>24.5</v>
          </cell>
          <cell r="I45">
            <v>24.7</v>
          </cell>
        </row>
        <row r="46">
          <cell r="A46" t="str">
            <v>United Kingdom</v>
          </cell>
          <cell r="B46">
            <v>23.9</v>
          </cell>
          <cell r="C46">
            <v>25.8</v>
          </cell>
          <cell r="D46">
            <v>26.4</v>
          </cell>
          <cell r="E46">
            <v>30.8</v>
          </cell>
          <cell r="F46">
            <v>31.2</v>
          </cell>
          <cell r="G46">
            <v>37.5</v>
          </cell>
          <cell r="H46">
            <v>33.8</v>
          </cell>
          <cell r="I46">
            <v>39.2</v>
          </cell>
        </row>
        <row r="47">
          <cell r="A47" t="str">
            <v>Iceland</v>
          </cell>
          <cell r="B47">
            <v>22.2</v>
          </cell>
          <cell r="C47">
            <v>23.1</v>
          </cell>
          <cell r="D47">
            <v>24</v>
          </cell>
          <cell r="E47">
            <v>22.5</v>
          </cell>
          <cell r="F47">
            <v>22.5</v>
          </cell>
          <cell r="G47">
            <v>24.9</v>
          </cell>
          <cell r="H47">
            <v>31</v>
          </cell>
          <cell r="I47">
            <v>26.2</v>
          </cell>
        </row>
        <row r="48">
          <cell r="A48" t="str">
            <v>Liechtenstein</v>
          </cell>
          <cell r="B48" t="str">
            <v>.</v>
          </cell>
          <cell r="C48" t="str">
            <v>.</v>
          </cell>
          <cell r="D48" t="str">
            <v>.</v>
          </cell>
          <cell r="E48" t="str">
            <v>.</v>
          </cell>
          <cell r="F48" t="str">
            <v>.</v>
          </cell>
          <cell r="G48" t="str">
            <v>.</v>
          </cell>
          <cell r="H48" t="str">
            <v>.</v>
          </cell>
          <cell r="I48" t="str">
            <v>.</v>
          </cell>
        </row>
        <row r="49">
          <cell r="A49" t="str">
            <v>Norway</v>
          </cell>
          <cell r="B49">
            <v>40.8</v>
          </cell>
          <cell r="C49">
            <v>42.6</v>
          </cell>
          <cell r="D49">
            <v>41.7</v>
          </cell>
          <cell r="E49">
            <v>43.8</v>
          </cell>
          <cell r="F49">
            <v>44.1</v>
          </cell>
          <cell r="G49">
            <v>40.3</v>
          </cell>
          <cell r="H49">
            <v>37.5</v>
          </cell>
          <cell r="I49">
            <v>42.8</v>
          </cell>
        </row>
        <row r="50">
          <cell r="A50" t="str">
            <v>Switzerland</v>
          </cell>
          <cell r="B50" t="str">
            <v>.</v>
          </cell>
          <cell r="C50" t="str">
            <v>.</v>
          </cell>
          <cell r="D50" t="str">
            <v>.</v>
          </cell>
          <cell r="E50" t="str">
            <v>.</v>
          </cell>
          <cell r="F50">
            <v>2.2</v>
          </cell>
          <cell r="G50">
            <v>2.1</v>
          </cell>
          <cell r="H50">
            <v>2</v>
          </cell>
          <cell r="I50">
            <v>2.2</v>
          </cell>
        </row>
        <row r="51">
          <cell r="A51" t="str">
            <v>Former Yugoslav Republic of Macedonia, the</v>
          </cell>
          <cell r="B51" t="str">
            <v>.</v>
          </cell>
          <cell r="C51" t="str">
            <v>.</v>
          </cell>
          <cell r="D51" t="str">
            <v>.</v>
          </cell>
          <cell r="E51" t="str">
            <v>.</v>
          </cell>
          <cell r="F51" t="str">
            <v>.</v>
          </cell>
          <cell r="G51" t="str">
            <v>.</v>
          </cell>
          <cell r="H51" t="str">
            <v>.</v>
          </cell>
          <cell r="I51" t="str">
            <v>.</v>
          </cell>
        </row>
        <row r="52">
          <cell r="A52" t="str">
            <v>Turkey</v>
          </cell>
          <cell r="B52">
            <v>19.3</v>
          </cell>
          <cell r="C52" t="str">
            <v>.</v>
          </cell>
          <cell r="D52">
            <v>16.9</v>
          </cell>
          <cell r="E52" t="str">
            <v>.</v>
          </cell>
          <cell r="F52" t="str">
            <v>.</v>
          </cell>
          <cell r="G52" t="str">
            <v>.</v>
          </cell>
          <cell r="H52" t="str">
            <v>.</v>
          </cell>
          <cell r="I52">
            <v>14.1</v>
          </cell>
        </row>
        <row r="53">
          <cell r="A53" t="str">
            <v>United States</v>
          </cell>
          <cell r="B53">
            <v>20.7</v>
          </cell>
          <cell r="C53">
            <v>23.5</v>
          </cell>
          <cell r="D53">
            <v>30.9</v>
          </cell>
          <cell r="E53">
            <v>21.5</v>
          </cell>
          <cell r="F53">
            <v>20.3</v>
          </cell>
          <cell r="G53">
            <v>19.6</v>
          </cell>
          <cell r="H53">
            <v>27.7</v>
          </cell>
          <cell r="I53">
            <v>29.2</v>
          </cell>
        </row>
        <row r="54">
          <cell r="A54" t="str">
            <v>Japan</v>
          </cell>
          <cell r="B54">
            <v>18.2</v>
          </cell>
          <cell r="C54">
            <v>21.5</v>
          </cell>
          <cell r="D54">
            <v>21.3</v>
          </cell>
          <cell r="E54">
            <v>24.6</v>
          </cell>
          <cell r="F54">
            <v>25.4</v>
          </cell>
          <cell r="G54">
            <v>27.5</v>
          </cell>
          <cell r="H54">
            <v>29.2</v>
          </cell>
          <cell r="I54">
            <v>29.6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b_prod"/>
      <sheetName val="nama_aux_lp"/>
      <sheetName val="nama_aux_gph"/>
    </sheetNames>
    <sheetDataSet>
      <sheetData sheetId="1">
        <row r="9">
          <cell r="D9">
            <v>4</v>
          </cell>
          <cell r="F9">
            <v>6</v>
          </cell>
        </row>
        <row r="11">
          <cell r="A11" t="str">
            <v>European Union (28 countries)</v>
          </cell>
          <cell r="B11">
            <v>31.2</v>
          </cell>
          <cell r="C11">
            <v>30.7</v>
          </cell>
          <cell r="D11">
            <v>31.4</v>
          </cell>
          <cell r="E11">
            <v>31.8</v>
          </cell>
          <cell r="F11">
            <v>31.9</v>
          </cell>
        </row>
        <row r="12">
          <cell r="A12" t="str">
            <v>European Union (27 countries)</v>
          </cell>
          <cell r="B12">
            <v>31.3</v>
          </cell>
          <cell r="C12">
            <v>30.8</v>
          </cell>
          <cell r="D12">
            <v>31.5</v>
          </cell>
          <cell r="E12">
            <v>31.9</v>
          </cell>
          <cell r="F12">
            <v>32.1</v>
          </cell>
        </row>
        <row r="13">
          <cell r="A13" t="str">
            <v>European Union (15 countries)</v>
          </cell>
          <cell r="B13">
            <v>37.9</v>
          </cell>
          <cell r="C13">
            <v>37.3</v>
          </cell>
          <cell r="D13">
            <v>38</v>
          </cell>
          <cell r="E13">
            <v>38.5</v>
          </cell>
          <cell r="F13">
            <v>38.6</v>
          </cell>
        </row>
        <row r="14">
          <cell r="A14" t="str">
            <v>Euro area (EA11-2000, EA12-2006, EA13-2007, EA15-2008, EA16-2010, EA17-2013, EA18)</v>
          </cell>
          <cell r="B14">
            <v>36.7</v>
          </cell>
          <cell r="C14">
            <v>35.9</v>
          </cell>
          <cell r="D14">
            <v>36.6</v>
          </cell>
          <cell r="E14">
            <v>36.9</v>
          </cell>
          <cell r="F14">
            <v>37.2</v>
          </cell>
        </row>
        <row r="15">
          <cell r="A15" t="str">
            <v>Euro area (18 countries)</v>
          </cell>
          <cell r="B15">
            <v>35.9</v>
          </cell>
          <cell r="C15">
            <v>35.5</v>
          </cell>
          <cell r="D15">
            <v>36.3</v>
          </cell>
          <cell r="E15">
            <v>36.7</v>
          </cell>
          <cell r="F15">
            <v>37</v>
          </cell>
        </row>
        <row r="16">
          <cell r="A16" t="str">
            <v>Euro area (17 countries)</v>
          </cell>
          <cell r="B16">
            <v>36.2</v>
          </cell>
          <cell r="C16">
            <v>35.8</v>
          </cell>
          <cell r="D16">
            <v>36.5</v>
          </cell>
          <cell r="E16">
            <v>36.9</v>
          </cell>
          <cell r="F16">
            <v>37.2</v>
          </cell>
        </row>
        <row r="17">
          <cell r="A17" t="str">
            <v>Euro area (16 countries)</v>
          </cell>
          <cell r="B17" t="str">
            <v>:</v>
          </cell>
          <cell r="C17" t="str">
            <v>:</v>
          </cell>
          <cell r="D17" t="str">
            <v>:</v>
          </cell>
          <cell r="E17" t="str">
            <v>:</v>
          </cell>
          <cell r="F17" t="str">
            <v>:</v>
          </cell>
        </row>
        <row r="18">
          <cell r="A18" t="str">
            <v>Euro area (15 countries)</v>
          </cell>
          <cell r="B18" t="str">
            <v>:</v>
          </cell>
          <cell r="C18" t="str">
            <v>:</v>
          </cell>
          <cell r="D18" t="str">
            <v>:</v>
          </cell>
          <cell r="E18" t="str">
            <v>:</v>
          </cell>
          <cell r="F18" t="str">
            <v>:</v>
          </cell>
        </row>
        <row r="19">
          <cell r="A19" t="str">
            <v>Euro area (13 countries)</v>
          </cell>
          <cell r="B19" t="str">
            <v>:</v>
          </cell>
          <cell r="C19" t="str">
            <v>:</v>
          </cell>
          <cell r="D19" t="str">
            <v>:</v>
          </cell>
          <cell r="E19" t="str">
            <v>:</v>
          </cell>
          <cell r="F19" t="str">
            <v>:</v>
          </cell>
        </row>
        <row r="20">
          <cell r="A20" t="str">
            <v>Euro area (12 countries)</v>
          </cell>
          <cell r="B20">
            <v>36.9</v>
          </cell>
          <cell r="C20">
            <v>36.5</v>
          </cell>
          <cell r="D20">
            <v>37.2</v>
          </cell>
          <cell r="E20">
            <v>37.7</v>
          </cell>
          <cell r="F20">
            <v>38</v>
          </cell>
        </row>
        <row r="21">
          <cell r="A21" t="str">
            <v>Belgium</v>
          </cell>
          <cell r="B21">
            <v>46</v>
          </cell>
          <cell r="C21">
            <v>45.3</v>
          </cell>
          <cell r="D21">
            <v>45.9</v>
          </cell>
          <cell r="E21">
            <v>45.8</v>
          </cell>
          <cell r="F21">
            <v>45.7</v>
          </cell>
        </row>
        <row r="22">
          <cell r="A22" t="str">
            <v>Bulgaria</v>
          </cell>
          <cell r="B22">
            <v>4.3</v>
          </cell>
          <cell r="C22">
            <v>4.3</v>
          </cell>
          <cell r="D22">
            <v>4.5</v>
          </cell>
          <cell r="E22">
            <v>4.7</v>
          </cell>
          <cell r="F22">
            <v>4.8</v>
          </cell>
        </row>
        <row r="23">
          <cell r="A23" t="str">
            <v>Czech Republic</v>
          </cell>
          <cell r="B23">
            <v>13</v>
          </cell>
          <cell r="C23">
            <v>12.8</v>
          </cell>
          <cell r="D23">
            <v>13</v>
          </cell>
          <cell r="E23">
            <v>13.3</v>
          </cell>
          <cell r="F23">
            <v>13.2</v>
          </cell>
        </row>
        <row r="24">
          <cell r="A24" t="str">
            <v>Denmark</v>
          </cell>
          <cell r="B24">
            <v>51.1</v>
          </cell>
          <cell r="C24">
            <v>49.8</v>
          </cell>
          <cell r="D24">
            <v>52.4</v>
          </cell>
          <cell r="E24">
            <v>52.5</v>
          </cell>
          <cell r="F24">
            <v>52.6</v>
          </cell>
        </row>
        <row r="25">
          <cell r="A25" t="str">
            <v>Germany</v>
          </cell>
          <cell r="B25">
            <v>42</v>
          </cell>
          <cell r="C25">
            <v>40.9</v>
          </cell>
          <cell r="D25">
            <v>41.7</v>
          </cell>
          <cell r="E25">
            <v>42.4</v>
          </cell>
          <cell r="F25">
            <v>42.6</v>
          </cell>
        </row>
        <row r="26">
          <cell r="A26" t="str">
            <v>Estonia</v>
          </cell>
          <cell r="B26">
            <v>10</v>
          </cell>
          <cell r="C26">
            <v>10.3</v>
          </cell>
          <cell r="D26">
            <v>10.9</v>
          </cell>
          <cell r="E26">
            <v>10.8</v>
          </cell>
          <cell r="F26">
            <v>11.2</v>
          </cell>
        </row>
        <row r="27">
          <cell r="A27" t="str">
            <v>Ireland</v>
          </cell>
          <cell r="B27">
            <v>45</v>
          </cell>
          <cell r="C27">
            <v>46.5</v>
          </cell>
          <cell r="D27">
            <v>48.2</v>
          </cell>
          <cell r="E27">
            <v>50.1</v>
          </cell>
          <cell r="F27">
            <v>50.4</v>
          </cell>
        </row>
        <row r="28">
          <cell r="A28" t="str">
            <v>Greece</v>
          </cell>
          <cell r="B28">
            <v>22.2</v>
          </cell>
          <cell r="C28">
            <v>21.1</v>
          </cell>
          <cell r="D28">
            <v>20.4</v>
          </cell>
          <cell r="E28">
            <v>19.9</v>
          </cell>
          <cell r="F28">
            <v>20.2</v>
          </cell>
        </row>
        <row r="29">
          <cell r="A29" t="str">
            <v>Spain</v>
          </cell>
          <cell r="B29">
            <v>28.7</v>
          </cell>
          <cell r="C29">
            <v>29.4</v>
          </cell>
          <cell r="D29">
            <v>30</v>
          </cell>
          <cell r="E29">
            <v>30.4</v>
          </cell>
          <cell r="F29">
            <v>31.5</v>
          </cell>
        </row>
        <row r="30">
          <cell r="A30" t="str">
            <v>France</v>
          </cell>
          <cell r="B30">
            <v>44.4</v>
          </cell>
          <cell r="C30">
            <v>44.2</v>
          </cell>
          <cell r="D30">
            <v>44.7</v>
          </cell>
          <cell r="E30">
            <v>45.3</v>
          </cell>
          <cell r="F30">
            <v>45.4</v>
          </cell>
        </row>
        <row r="31">
          <cell r="A31" t="str">
            <v>Croatia</v>
          </cell>
          <cell r="B31" t="str">
            <v>:</v>
          </cell>
          <cell r="C31" t="str">
            <v>:</v>
          </cell>
          <cell r="D31" t="str">
            <v>:</v>
          </cell>
          <cell r="E31" t="str">
            <v>:</v>
          </cell>
          <cell r="F31" t="str">
            <v>:</v>
          </cell>
        </row>
        <row r="32">
          <cell r="A32" t="str">
            <v>Italy</v>
          </cell>
          <cell r="B32">
            <v>32.4</v>
          </cell>
          <cell r="C32">
            <v>31.7</v>
          </cell>
          <cell r="D32">
            <v>32.5</v>
          </cell>
          <cell r="E32">
            <v>32.5</v>
          </cell>
          <cell r="F32">
            <v>32.2</v>
          </cell>
        </row>
        <row r="33">
          <cell r="A33" t="str">
            <v>Cyprus</v>
          </cell>
          <cell r="B33">
            <v>21.2</v>
          </cell>
          <cell r="C33">
            <v>21</v>
          </cell>
          <cell r="D33">
            <v>21.3</v>
          </cell>
          <cell r="E33">
            <v>21.2</v>
          </cell>
          <cell r="F33">
            <v>21.5</v>
          </cell>
        </row>
        <row r="34">
          <cell r="A34" t="str">
            <v>Latvia</v>
          </cell>
          <cell r="B34">
            <v>7.3</v>
          </cell>
          <cell r="C34">
            <v>7.2</v>
          </cell>
          <cell r="D34">
            <v>7.6</v>
          </cell>
          <cell r="E34">
            <v>7.9</v>
          </cell>
          <cell r="F34">
            <v>8.2</v>
          </cell>
        </row>
        <row r="35">
          <cell r="A35" t="str">
            <v>Lithuania</v>
          </cell>
          <cell r="B35">
            <v>8.8</v>
          </cell>
          <cell r="C35">
            <v>8.3</v>
          </cell>
          <cell r="D35">
            <v>9.4</v>
          </cell>
          <cell r="E35">
            <v>10.1</v>
          </cell>
          <cell r="F35">
            <v>10.3</v>
          </cell>
        </row>
        <row r="36">
          <cell r="A36" t="str">
            <v>Luxembourg</v>
          </cell>
          <cell r="B36">
            <v>60.8</v>
          </cell>
          <cell r="C36">
            <v>59.4</v>
          </cell>
          <cell r="D36">
            <v>60</v>
          </cell>
          <cell r="E36">
            <v>59.5</v>
          </cell>
          <cell r="F36">
            <v>58.2</v>
          </cell>
        </row>
        <row r="37">
          <cell r="A37" t="str">
            <v>Hungary</v>
          </cell>
          <cell r="B37">
            <v>11.3</v>
          </cell>
          <cell r="C37">
            <v>10.9</v>
          </cell>
          <cell r="D37">
            <v>11</v>
          </cell>
          <cell r="E37">
            <v>11</v>
          </cell>
          <cell r="F37">
            <v>11.3</v>
          </cell>
        </row>
        <row r="38">
          <cell r="A38" t="str">
            <v>Malta</v>
          </cell>
          <cell r="B38">
            <v>15.4</v>
          </cell>
          <cell r="C38">
            <v>14.6</v>
          </cell>
          <cell r="D38">
            <v>15.2</v>
          </cell>
          <cell r="E38">
            <v>14.2</v>
          </cell>
          <cell r="F38">
            <v>14.5</v>
          </cell>
        </row>
        <row r="39">
          <cell r="A39" t="str">
            <v>Netherlands</v>
          </cell>
          <cell r="B39">
            <v>46.2</v>
          </cell>
          <cell r="C39">
            <v>45.1</v>
          </cell>
          <cell r="D39">
            <v>46</v>
          </cell>
          <cell r="E39">
            <v>46.1</v>
          </cell>
          <cell r="F39">
            <v>45.6</v>
          </cell>
        </row>
        <row r="40">
          <cell r="A40" t="str">
            <v>Austria</v>
          </cell>
          <cell r="B40">
            <v>38.3</v>
          </cell>
          <cell r="C40">
            <v>38.2</v>
          </cell>
          <cell r="D40">
            <v>38.9</v>
          </cell>
          <cell r="E40">
            <v>39.1</v>
          </cell>
          <cell r="F40">
            <v>39.5</v>
          </cell>
        </row>
        <row r="41">
          <cell r="A41" t="str">
            <v>Poland</v>
          </cell>
          <cell r="B41">
            <v>9</v>
          </cell>
          <cell r="C41">
            <v>9.1</v>
          </cell>
          <cell r="D41">
            <v>9.8</v>
          </cell>
          <cell r="E41">
            <v>10.2</v>
          </cell>
          <cell r="F41">
            <v>10.4</v>
          </cell>
        </row>
        <row r="42">
          <cell r="A42" t="str">
            <v>Portugal</v>
          </cell>
          <cell r="B42">
            <v>16.1</v>
          </cell>
          <cell r="C42">
            <v>16.1</v>
          </cell>
          <cell r="D42">
            <v>16.7</v>
          </cell>
          <cell r="E42">
            <v>16.9</v>
          </cell>
          <cell r="F42">
            <v>17</v>
          </cell>
        </row>
        <row r="43">
          <cell r="A43" t="str">
            <v>Romania</v>
          </cell>
          <cell r="B43">
            <v>5.6</v>
          </cell>
          <cell r="C43">
            <v>5.4</v>
          </cell>
          <cell r="D43">
            <v>5.3</v>
          </cell>
          <cell r="E43">
            <v>5.4</v>
          </cell>
          <cell r="F43">
            <v>5.4</v>
          </cell>
        </row>
        <row r="44">
          <cell r="A44" t="str">
            <v>Slovenia</v>
          </cell>
          <cell r="B44">
            <v>20.1</v>
          </cell>
          <cell r="C44">
            <v>20.1</v>
          </cell>
          <cell r="D44">
            <v>20.6</v>
          </cell>
          <cell r="E44">
            <v>21.4</v>
          </cell>
          <cell r="F44">
            <v>21.3</v>
          </cell>
        </row>
        <row r="45">
          <cell r="A45" t="str">
            <v>Slovakia</v>
          </cell>
          <cell r="B45">
            <v>12.1</v>
          </cell>
          <cell r="C45">
            <v>11.8</v>
          </cell>
          <cell r="D45">
            <v>12.3</v>
          </cell>
          <cell r="E45">
            <v>12.6</v>
          </cell>
          <cell r="F45">
            <v>12.8</v>
          </cell>
        </row>
        <row r="46">
          <cell r="A46" t="str">
            <v>Finland</v>
          </cell>
          <cell r="B46">
            <v>40.3</v>
          </cell>
          <cell r="C46">
            <v>38.2</v>
          </cell>
          <cell r="D46">
            <v>39.4</v>
          </cell>
          <cell r="E46">
            <v>40</v>
          </cell>
          <cell r="F46">
            <v>39.5</v>
          </cell>
        </row>
        <row r="47">
          <cell r="A47" t="str">
            <v>Sweden</v>
          </cell>
          <cell r="B47">
            <v>43.3</v>
          </cell>
          <cell r="C47">
            <v>42.3</v>
          </cell>
          <cell r="D47">
            <v>44</v>
          </cell>
          <cell r="E47">
            <v>44.4</v>
          </cell>
          <cell r="F47">
            <v>44.9</v>
          </cell>
        </row>
        <row r="48">
          <cell r="A48" t="str">
            <v>United Kingdom</v>
          </cell>
          <cell r="B48">
            <v>40.3</v>
          </cell>
          <cell r="C48">
            <v>39.3</v>
          </cell>
          <cell r="D48">
            <v>39.8</v>
          </cell>
          <cell r="E48">
            <v>40</v>
          </cell>
          <cell r="F48">
            <v>39.3</v>
          </cell>
        </row>
        <row r="49">
          <cell r="A49" t="str">
            <v>Iceland</v>
          </cell>
          <cell r="B49" t="str">
            <v>:</v>
          </cell>
          <cell r="C49" t="str">
            <v>:</v>
          </cell>
          <cell r="D49" t="str">
            <v>:</v>
          </cell>
          <cell r="E49" t="str">
            <v>:</v>
          </cell>
          <cell r="F49" t="str">
            <v>:</v>
          </cell>
        </row>
        <row r="50">
          <cell r="A50" t="str">
            <v>Norway</v>
          </cell>
          <cell r="B50">
            <v>68.8</v>
          </cell>
          <cell r="C50">
            <v>69</v>
          </cell>
          <cell r="D50">
            <v>69.3</v>
          </cell>
          <cell r="E50">
            <v>68.9</v>
          </cell>
          <cell r="F50">
            <v>69.5</v>
          </cell>
        </row>
        <row r="51">
          <cell r="A51" t="str">
            <v>Switzerland</v>
          </cell>
          <cell r="B51">
            <v>46.1</v>
          </cell>
          <cell r="C51" t="str">
            <v>:</v>
          </cell>
          <cell r="D51" t="str">
            <v>:</v>
          </cell>
          <cell r="E51" t="str">
            <v>:</v>
          </cell>
          <cell r="F51" t="str">
            <v>:</v>
          </cell>
        </row>
        <row r="52">
          <cell r="A52" t="str">
            <v>Former Yugoslav Republic of Macedonia, the</v>
          </cell>
          <cell r="B52" t="str">
            <v>:</v>
          </cell>
          <cell r="C52" t="str">
            <v>:</v>
          </cell>
          <cell r="D52" t="str">
            <v>:</v>
          </cell>
          <cell r="E52" t="str">
            <v>:</v>
          </cell>
          <cell r="F52" t="str">
            <v>:</v>
          </cell>
        </row>
        <row r="53">
          <cell r="A53" t="str">
            <v>Turkey</v>
          </cell>
          <cell r="B53" t="str">
            <v>:</v>
          </cell>
          <cell r="C53" t="str">
            <v>:</v>
          </cell>
          <cell r="D53" t="str">
            <v>:</v>
          </cell>
          <cell r="E53" t="str">
            <v>:</v>
          </cell>
          <cell r="F53" t="str">
            <v>:</v>
          </cell>
        </row>
        <row r="54">
          <cell r="A54" t="str">
            <v>United States</v>
          </cell>
          <cell r="B54">
            <v>42.2</v>
          </cell>
          <cell r="C54">
            <v>43.1</v>
          </cell>
          <cell r="D54" t="str">
            <v>:</v>
          </cell>
          <cell r="E54" t="str">
            <v>:</v>
          </cell>
          <cell r="F54" t="str">
            <v>:</v>
          </cell>
        </row>
        <row r="55">
          <cell r="A55" t="str">
            <v>Japan</v>
          </cell>
          <cell r="B55" t="str">
            <v>:</v>
          </cell>
          <cell r="C55" t="str">
            <v>:</v>
          </cell>
          <cell r="D55" t="str">
            <v>:</v>
          </cell>
          <cell r="E55" t="str">
            <v>:</v>
          </cell>
          <cell r="F55" t="str">
            <v>: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vate"/>
      <sheetName val="prgdpcap_recomputed"/>
      <sheetName val="worldbank_privexp"/>
      <sheetName val="pubexp"/>
      <sheetName val="privexp"/>
      <sheetName val="privstuds"/>
      <sheetName val="totstuds"/>
      <sheetName val="POP"/>
      <sheetName val="stata-ready data"/>
      <sheetName val="imputed variable"/>
    </sheetNames>
    <sheetDataSet>
      <sheetData sheetId="1">
        <row r="4">
          <cell r="AA4">
            <v>3.0854505136860193</v>
          </cell>
          <cell r="AB4">
            <v>6.579269521725218</v>
          </cell>
          <cell r="AC4">
            <v>6.13824736315739</v>
          </cell>
          <cell r="AD4">
            <v>5.910585837649364</v>
          </cell>
          <cell r="AE4">
            <v>4.785695540451079</v>
          </cell>
          <cell r="AF4">
            <v>4.422776762186242</v>
          </cell>
        </row>
        <row r="5">
          <cell r="AA5">
            <v>3.032819816864204</v>
          </cell>
          <cell r="AB5">
            <v>3.1635921405481873</v>
          </cell>
          <cell r="AC5">
            <v>3.2139115448567006</v>
          </cell>
          <cell r="AD5">
            <v>3.595883143616862</v>
          </cell>
          <cell r="AE5">
            <v>3.688050597927186</v>
          </cell>
          <cell r="AF5">
            <v>3.489001083854133</v>
          </cell>
        </row>
        <row r="6">
          <cell r="AA6">
            <v>15.015544784812679</v>
          </cell>
          <cell r="AB6">
            <v>15.552331402178556</v>
          </cell>
          <cell r="AC6">
            <v>13.850779910781934</v>
          </cell>
          <cell r="AD6">
            <v>12.627746295020476</v>
          </cell>
          <cell r="AE6">
            <v>14.252891674038366</v>
          </cell>
          <cell r="AF6">
            <v>12.942060897849423</v>
          </cell>
        </row>
        <row r="7">
          <cell r="AA7" t="e">
            <v>#VALUE!</v>
          </cell>
          <cell r="AB7" t="e">
            <v>#VALUE!</v>
          </cell>
          <cell r="AC7">
            <v>9.713114640418299</v>
          </cell>
          <cell r="AD7">
            <v>9.443872219719683</v>
          </cell>
          <cell r="AE7">
            <v>10.071551546642315</v>
          </cell>
          <cell r="AF7">
            <v>6.875803237973214</v>
          </cell>
        </row>
        <row r="8">
          <cell r="AA8">
            <v>26.139654745492578</v>
          </cell>
          <cell r="AB8">
            <v>24.580582015349492</v>
          </cell>
          <cell r="AC8">
            <v>24.405256648220632</v>
          </cell>
          <cell r="AD8">
            <v>23.98508728277795</v>
          </cell>
          <cell r="AE8">
            <v>23.748956367391724</v>
          </cell>
          <cell r="AF8">
            <v>13.00438435144107</v>
          </cell>
        </row>
        <row r="9">
          <cell r="AA9">
            <v>5.661565890540488</v>
          </cell>
          <cell r="AB9">
            <v>6.201928662467954</v>
          </cell>
          <cell r="AC9">
            <v>5.401548651959297</v>
          </cell>
          <cell r="AD9">
            <v>6.141390343761146</v>
          </cell>
          <cell r="AE9">
            <v>6.185483867534131</v>
          </cell>
          <cell r="AF9">
            <v>5.993488451917668</v>
          </cell>
        </row>
        <row r="10">
          <cell r="AA10">
            <v>1.3063980467589502</v>
          </cell>
          <cell r="AB10">
            <v>1.3923553471709489</v>
          </cell>
          <cell r="AC10">
            <v>1.396525795326322</v>
          </cell>
          <cell r="AD10">
            <v>1.7276581416688699</v>
          </cell>
          <cell r="AE10">
            <v>1.9806769688882824</v>
          </cell>
        </row>
        <row r="11">
          <cell r="AA11">
            <v>6.76156219746163</v>
          </cell>
          <cell r="AB11" t="e">
            <v>#VALUE!</v>
          </cell>
          <cell r="AC11">
            <v>5.241658894527898</v>
          </cell>
          <cell r="AD11">
            <v>4.9922508273676796</v>
          </cell>
          <cell r="AE11">
            <v>5.761537042939225</v>
          </cell>
          <cell r="AF11">
            <v>6.728780365296804</v>
          </cell>
        </row>
        <row r="12">
          <cell r="AA12">
            <v>1.145053013797566</v>
          </cell>
          <cell r="AB12">
            <v>1.3169313244823055</v>
          </cell>
          <cell r="AC12">
            <v>1.196503286292344</v>
          </cell>
          <cell r="AD12">
            <v>1.3192667218260734</v>
          </cell>
          <cell r="AE12">
            <v>1.4444496949351346</v>
          </cell>
          <cell r="AF12">
            <v>1.3786067434459768</v>
          </cell>
        </row>
        <row r="13">
          <cell r="AA13">
            <v>6.2162096764489805</v>
          </cell>
          <cell r="AB13">
            <v>6.179335317946885</v>
          </cell>
          <cell r="AC13">
            <v>6.121534465830544</v>
          </cell>
          <cell r="AD13">
            <v>7.670082816905963</v>
          </cell>
          <cell r="AE13">
            <v>7.512568408577655</v>
          </cell>
          <cell r="AF13">
            <v>7.786087514080683</v>
          </cell>
        </row>
        <row r="14">
          <cell r="AA14" t="e">
            <v>#VALUE!</v>
          </cell>
          <cell r="AB14">
            <v>5.690631099317963</v>
          </cell>
          <cell r="AC14">
            <v>5.800591582041664</v>
          </cell>
          <cell r="AD14">
            <v>6.181888625095651</v>
          </cell>
          <cell r="AE14">
            <v>6.593546282489953</v>
          </cell>
          <cell r="AF14">
            <v>6.4134305694057545</v>
          </cell>
        </row>
        <row r="15">
          <cell r="AA15">
            <v>0.8525526079862416</v>
          </cell>
          <cell r="AB15" t="e">
            <v>#VALUE!</v>
          </cell>
          <cell r="AC15" t="e">
            <v>#VALUE!</v>
          </cell>
          <cell r="AE15" t="e">
            <v>#VALUE!</v>
          </cell>
        </row>
        <row r="16">
          <cell r="AA16">
            <v>5.52732956852105</v>
          </cell>
          <cell r="AB16">
            <v>5.7741968297158435</v>
          </cell>
          <cell r="AC16" t="e">
            <v>#VALUE!</v>
          </cell>
          <cell r="AE16" t="e">
            <v>#VALUE!</v>
          </cell>
        </row>
        <row r="17">
          <cell r="AA17" t="e">
            <v>#VALUE!</v>
          </cell>
          <cell r="AB17">
            <v>3.844575881619402</v>
          </cell>
          <cell r="AC17" t="e">
            <v>#VALUE!</v>
          </cell>
          <cell r="AD17">
            <v>6.076182555540617</v>
          </cell>
          <cell r="AE17">
            <v>6.346870534749109</v>
          </cell>
          <cell r="AF17">
            <v>6.692976819425903</v>
          </cell>
        </row>
        <row r="18">
          <cell r="AA18">
            <v>7.929279860679762</v>
          </cell>
          <cell r="AB18">
            <v>7.058914397411956</v>
          </cell>
          <cell r="AC18">
            <v>7.475366636999039</v>
          </cell>
          <cell r="AD18">
            <v>8.066657590587411</v>
          </cell>
          <cell r="AE18">
            <v>8.991834154146241</v>
          </cell>
          <cell r="AF18">
            <v>9.377057585274484</v>
          </cell>
        </row>
        <row r="19">
          <cell r="AA19" t="e">
            <v>#VALUE!</v>
          </cell>
          <cell r="AB19">
            <v>9.18759096663489</v>
          </cell>
          <cell r="AC19">
            <v>7.811116779539295</v>
          </cell>
          <cell r="AD19">
            <v>8.641145733406388</v>
          </cell>
          <cell r="AE19">
            <v>8.05748831110402</v>
          </cell>
          <cell r="AF19">
            <v>8.7770521442341</v>
          </cell>
        </row>
        <row r="20">
          <cell r="AA20">
            <v>8.042706419999488</v>
          </cell>
          <cell r="AB20">
            <v>7.2186193887402705</v>
          </cell>
          <cell r="AC20">
            <v>7.057092004253084</v>
          </cell>
          <cell r="AD20">
            <v>6.618279767736012</v>
          </cell>
          <cell r="AE20">
            <v>8.096666790418707</v>
          </cell>
          <cell r="AF20">
            <v>7.8901632465126905</v>
          </cell>
        </row>
        <row r="21">
          <cell r="AA21" t="e">
            <v>#VALUE!</v>
          </cell>
          <cell r="AB21" t="e">
            <v>#VALUE!</v>
          </cell>
          <cell r="AC21" t="e">
            <v>#VALUE!</v>
          </cell>
          <cell r="AE21" t="e">
            <v>#VALUE!</v>
          </cell>
        </row>
        <row r="22">
          <cell r="AA22" t="e">
            <v>#N/A</v>
          </cell>
          <cell r="AB22" t="e">
            <v>#N/A</v>
          </cell>
          <cell r="AC22" t="e">
            <v>#N/A</v>
          </cell>
          <cell r="AE22" t="e">
            <v>#N/A</v>
          </cell>
        </row>
        <row r="23">
          <cell r="AA23">
            <v>11.464139793551311</v>
          </cell>
          <cell r="AB23">
            <v>10.793527112669983</v>
          </cell>
          <cell r="AC23">
            <v>11.136954024411944</v>
          </cell>
          <cell r="AD23">
            <v>11.076285102692076</v>
          </cell>
          <cell r="AE23">
            <v>12.240490675874938</v>
          </cell>
          <cell r="AF23">
            <v>12.222719091280602</v>
          </cell>
        </row>
        <row r="24">
          <cell r="AA24">
            <v>7.418381178222174</v>
          </cell>
          <cell r="AB24">
            <v>7.081958171532008</v>
          </cell>
          <cell r="AC24" t="e">
            <v>#VALUE!</v>
          </cell>
          <cell r="AE24" t="e">
            <v>#VALUE!</v>
          </cell>
        </row>
        <row r="25">
          <cell r="AA25">
            <v>11.106907345624078</v>
          </cell>
          <cell r="AB25">
            <v>12.176393731650476</v>
          </cell>
          <cell r="AC25" t="e">
            <v>#VALUE!</v>
          </cell>
          <cell r="AE25" t="e">
            <v>#VALUE!</v>
          </cell>
        </row>
        <row r="26">
          <cell r="AA26">
            <v>12.187958566227127</v>
          </cell>
          <cell r="AB26" t="e">
            <v>#VALUE!</v>
          </cell>
          <cell r="AC26">
            <v>11.992259073245885</v>
          </cell>
          <cell r="AE26" t="e">
            <v>#VALUE!</v>
          </cell>
          <cell r="AF26">
            <v>2.090740791867721</v>
          </cell>
        </row>
        <row r="27">
          <cell r="AA27" t="e">
            <v>#VALUE!</v>
          </cell>
          <cell r="AB27" t="e">
            <v>#VALUE!</v>
          </cell>
          <cell r="AC27">
            <v>4.826326203017178</v>
          </cell>
          <cell r="AD27">
            <v>5.396984724743656</v>
          </cell>
          <cell r="AE27">
            <v>6.176326734639166</v>
          </cell>
          <cell r="AF27">
            <v>6.252412237022761</v>
          </cell>
        </row>
        <row r="28">
          <cell r="AA28" t="e">
            <v>#VALUE!</v>
          </cell>
          <cell r="AB28">
            <v>4.969390303500183</v>
          </cell>
          <cell r="AC28">
            <v>4.79671818533085</v>
          </cell>
          <cell r="AD28">
            <v>3.1289812171163756</v>
          </cell>
          <cell r="AE28">
            <v>3.3618338649019592</v>
          </cell>
          <cell r="AF28">
            <v>3.3812444699798907</v>
          </cell>
        </row>
        <row r="29">
          <cell r="AA29" t="e">
            <v>#VALUE!</v>
          </cell>
          <cell r="AB29" t="e">
            <v>#VALUE!</v>
          </cell>
          <cell r="AC29" t="e">
            <v>#VALUE!</v>
          </cell>
          <cell r="AD29">
            <v>6.601796519262288</v>
          </cell>
          <cell r="AE29">
            <v>7.0600346861953955</v>
          </cell>
          <cell r="AF29">
            <v>7.285069998738672</v>
          </cell>
        </row>
        <row r="30">
          <cell r="AA30">
            <v>3.8835380066225635</v>
          </cell>
          <cell r="AB30">
            <v>3.5553961171186943</v>
          </cell>
          <cell r="AC30">
            <v>3.4769197865171257</v>
          </cell>
          <cell r="AD30">
            <v>3.7751474007997463</v>
          </cell>
          <cell r="AE30">
            <v>3.815521520019878</v>
          </cell>
          <cell r="AF30">
            <v>3.245041504444811</v>
          </cell>
        </row>
        <row r="31">
          <cell r="AA31">
            <v>11.570794757558442</v>
          </cell>
          <cell r="AB31">
            <v>11.366037111083335</v>
          </cell>
          <cell r="AC31">
            <v>20.23097681083792</v>
          </cell>
          <cell r="AD31">
            <v>19.51584390383491</v>
          </cell>
          <cell r="AE31">
            <v>22.171869538352993</v>
          </cell>
          <cell r="AF31">
            <v>24.675300043312376</v>
          </cell>
        </row>
        <row r="32">
          <cell r="AA32" t="e">
            <v>#VALUE!</v>
          </cell>
          <cell r="AB32" t="e">
            <v>#VALUE!</v>
          </cell>
          <cell r="AC32">
            <v>2.0715012603501677</v>
          </cell>
          <cell r="AD32">
            <v>1.8619118176898561</v>
          </cell>
          <cell r="AE32">
            <v>1.9595479685560613</v>
          </cell>
          <cell r="AF32">
            <v>1.9164081380532938</v>
          </cell>
        </row>
        <row r="33">
          <cell r="AA33" t="e">
            <v>#VALUE!</v>
          </cell>
          <cell r="AB33" t="e">
            <v>#VALUE!</v>
          </cell>
          <cell r="AC33" t="e">
            <v>#VALUE!</v>
          </cell>
          <cell r="AE33" t="e">
            <v>#VALUE!</v>
          </cell>
        </row>
        <row r="34">
          <cell r="AA34" t="e">
            <v>#VALUE!</v>
          </cell>
          <cell r="AB34" t="e">
            <v>#VALUE!</v>
          </cell>
          <cell r="AC34" t="e">
            <v>#VALUE!</v>
          </cell>
          <cell r="AE34" t="e">
            <v>#VALUE!</v>
          </cell>
        </row>
        <row r="35">
          <cell r="AA35" t="e">
            <v>#VALUE!</v>
          </cell>
          <cell r="AB35" t="e">
            <v>#VALUE!</v>
          </cell>
          <cell r="AC35" t="e">
            <v>#VALUE!</v>
          </cell>
          <cell r="AE35" t="e">
            <v>#VALUE!</v>
          </cell>
        </row>
      </sheetData>
      <sheetData sheetId="3">
        <row r="3">
          <cell r="A3" t="str">
            <v>Last update</v>
          </cell>
          <cell r="B3">
            <v>41844.253587962965</v>
          </cell>
        </row>
        <row r="4">
          <cell r="A4" t="str">
            <v>Extracted on</v>
          </cell>
          <cell r="B4">
            <v>41935.71838248843</v>
          </cell>
        </row>
        <row r="5">
          <cell r="A5" t="str">
            <v>Source of data</v>
          </cell>
          <cell r="B5" t="str">
            <v>Eurostat</v>
          </cell>
        </row>
        <row r="7">
          <cell r="A7" t="str">
            <v>INDIC_ED</v>
          </cell>
          <cell r="B7" t="str">
            <v>Annual expenditure on public educational institutions per student in PPS, at tertiary level of education (ISCED 56), based on full-time equivalents</v>
          </cell>
        </row>
        <row r="9">
          <cell r="A9" t="str">
            <v>GEO/TIME</v>
          </cell>
          <cell r="B9" t="str">
            <v>2002</v>
          </cell>
          <cell r="C9" t="str">
            <v>2003</v>
          </cell>
          <cell r="D9" t="str">
            <v>2004</v>
          </cell>
          <cell r="E9" t="str">
            <v>2005</v>
          </cell>
          <cell r="F9" t="str">
            <v>2006</v>
          </cell>
          <cell r="G9" t="str">
            <v>2007</v>
          </cell>
          <cell r="H9" t="str">
            <v>2008</v>
          </cell>
          <cell r="I9" t="str">
            <v>2009</v>
          </cell>
          <cell r="J9" t="str">
            <v>2010</v>
          </cell>
          <cell r="K9" t="str">
            <v>2011</v>
          </cell>
        </row>
        <row r="10">
          <cell r="A10" t="str">
            <v>European Union (28 countries)</v>
          </cell>
          <cell r="B10">
            <v>8052</v>
          </cell>
          <cell r="C10">
            <v>7704.6</v>
          </cell>
          <cell r="D10">
            <v>7657.7</v>
          </cell>
          <cell r="E10">
            <v>8141.1</v>
          </cell>
          <cell r="F10">
            <v>8366.3</v>
          </cell>
          <cell r="G10">
            <v>8978.1</v>
          </cell>
          <cell r="H10">
            <v>9666</v>
          </cell>
          <cell r="I10">
            <v>9625.7</v>
          </cell>
          <cell r="J10">
            <v>10212.9</v>
          </cell>
          <cell r="K10">
            <v>9947.4</v>
          </cell>
        </row>
        <row r="11">
          <cell r="A11" t="str">
            <v>European Union (27 countries)</v>
          </cell>
          <cell r="B11">
            <v>8097.3</v>
          </cell>
          <cell r="C11">
            <v>7741.1</v>
          </cell>
          <cell r="D11">
            <v>7693.7</v>
          </cell>
          <cell r="E11">
            <v>8166.8</v>
          </cell>
          <cell r="F11">
            <v>8385.8</v>
          </cell>
          <cell r="G11">
            <v>9002.3</v>
          </cell>
          <cell r="H11">
            <v>9686.1</v>
          </cell>
          <cell r="I11">
            <v>9656.8</v>
          </cell>
          <cell r="J11">
            <v>10263.2</v>
          </cell>
          <cell r="K11">
            <v>9985.1</v>
          </cell>
        </row>
        <row r="12">
          <cell r="A12" t="str">
            <v>European Union (25 countries)</v>
          </cell>
          <cell r="B12" t="str">
            <v>:</v>
          </cell>
          <cell r="C12" t="str">
            <v>:</v>
          </cell>
          <cell r="D12" t="str">
            <v>:</v>
          </cell>
          <cell r="E12" t="str">
            <v>:</v>
          </cell>
          <cell r="F12">
            <v>8712.7</v>
          </cell>
          <cell r="G12">
            <v>9259.1</v>
          </cell>
          <cell r="H12">
            <v>10004.4</v>
          </cell>
          <cell r="I12">
            <v>9994.4</v>
          </cell>
          <cell r="J12">
            <v>10679.9</v>
          </cell>
          <cell r="K12">
            <v>10368.5</v>
          </cell>
        </row>
        <row r="13">
          <cell r="A13" t="str">
            <v>Euro area (18 countries)</v>
          </cell>
          <cell r="B13">
            <v>8334.9</v>
          </cell>
          <cell r="C13">
            <v>8508.8</v>
          </cell>
          <cell r="D13">
            <v>8426.4</v>
          </cell>
          <cell r="E13">
            <v>8885.3</v>
          </cell>
          <cell r="F13">
            <v>9259.2</v>
          </cell>
          <cell r="G13">
            <v>9868.2</v>
          </cell>
          <cell r="H13">
            <v>10730.8</v>
          </cell>
          <cell r="I13">
            <v>10629.2</v>
          </cell>
          <cell r="J13">
            <v>11300.3</v>
          </cell>
          <cell r="K13">
            <v>10671.8</v>
          </cell>
        </row>
        <row r="14">
          <cell r="A14" t="str">
            <v>Euro area (17 countries)</v>
          </cell>
          <cell r="B14">
            <v>8335.3</v>
          </cell>
          <cell r="C14">
            <v>8509.4</v>
          </cell>
          <cell r="D14">
            <v>8427.9</v>
          </cell>
          <cell r="E14">
            <v>8888.1</v>
          </cell>
          <cell r="F14">
            <v>9262.5</v>
          </cell>
          <cell r="G14">
            <v>9871.4</v>
          </cell>
          <cell r="H14">
            <v>10735.3</v>
          </cell>
          <cell r="I14">
            <v>10634.3</v>
          </cell>
          <cell r="J14">
            <v>11305.9</v>
          </cell>
          <cell r="K14">
            <v>10675.8</v>
          </cell>
        </row>
        <row r="15">
          <cell r="A15" t="str">
            <v>Euro area (15 countries)</v>
          </cell>
          <cell r="B15">
            <v>8399</v>
          </cell>
          <cell r="C15">
            <v>8585</v>
          </cell>
          <cell r="D15">
            <v>8476.5</v>
          </cell>
          <cell r="E15">
            <v>8954.3</v>
          </cell>
          <cell r="F15">
            <v>9339.7</v>
          </cell>
          <cell r="G15">
            <v>9969.8</v>
          </cell>
          <cell r="H15">
            <v>10854.9</v>
          </cell>
          <cell r="I15">
            <v>10754.7</v>
          </cell>
          <cell r="J15">
            <v>11423.6</v>
          </cell>
          <cell r="K15">
            <v>10757.7</v>
          </cell>
        </row>
        <row r="16">
          <cell r="A16" t="str">
            <v>Euro area (13 countries)</v>
          </cell>
          <cell r="B16">
            <v>8395.3</v>
          </cell>
          <cell r="C16">
            <v>8582.3</v>
          </cell>
          <cell r="D16">
            <v>8473.7</v>
          </cell>
          <cell r="E16">
            <v>8948.3</v>
          </cell>
          <cell r="F16">
            <v>9333.1</v>
          </cell>
          <cell r="G16">
            <v>9965.1</v>
          </cell>
          <cell r="H16">
            <v>10844</v>
          </cell>
          <cell r="I16">
            <v>10744.8</v>
          </cell>
          <cell r="J16">
            <v>11411.9</v>
          </cell>
          <cell r="K16">
            <v>10750.2</v>
          </cell>
        </row>
        <row r="17">
          <cell r="A17" t="str">
            <v>Belgium</v>
          </cell>
          <cell r="B17">
            <v>9791.3</v>
          </cell>
          <cell r="C17">
            <v>9592.2</v>
          </cell>
          <cell r="D17">
            <v>9081</v>
          </cell>
          <cell r="E17">
            <v>9639.8</v>
          </cell>
          <cell r="F17">
            <v>10510.6</v>
          </cell>
          <cell r="G17">
            <v>12122.4</v>
          </cell>
          <cell r="H17">
            <v>12724</v>
          </cell>
          <cell r="I17">
            <v>12388.8</v>
          </cell>
          <cell r="J17">
            <v>12697.9</v>
          </cell>
          <cell r="K17">
            <v>12622.1</v>
          </cell>
        </row>
        <row r="18">
          <cell r="A18" t="str">
            <v>Bulgaria</v>
          </cell>
          <cell r="B18">
            <v>3373.1</v>
          </cell>
          <cell r="C18">
            <v>3591.4</v>
          </cell>
          <cell r="D18">
            <v>3538.2</v>
          </cell>
          <cell r="E18">
            <v>3586.8</v>
          </cell>
          <cell r="F18">
            <v>3825.3</v>
          </cell>
          <cell r="G18">
            <v>3848.3</v>
          </cell>
          <cell r="H18">
            <v>4914.3</v>
          </cell>
          <cell r="I18">
            <v>4969.3</v>
          </cell>
          <cell r="J18">
            <v>3535.6</v>
          </cell>
          <cell r="K18">
            <v>3801.2</v>
          </cell>
        </row>
        <row r="19">
          <cell r="A19" t="str">
            <v>Czech Republic</v>
          </cell>
          <cell r="B19">
            <v>5456.5</v>
          </cell>
          <cell r="C19">
            <v>5815.8</v>
          </cell>
          <cell r="D19">
            <v>5794</v>
          </cell>
          <cell r="E19">
            <v>5930.4</v>
          </cell>
          <cell r="F19">
            <v>8337.9</v>
          </cell>
          <cell r="G19">
            <v>7400.8</v>
          </cell>
          <cell r="H19">
            <v>6867.9</v>
          </cell>
          <cell r="I19">
            <v>7005.7</v>
          </cell>
          <cell r="J19">
            <v>6670.9</v>
          </cell>
          <cell r="K19">
            <v>7941.4</v>
          </cell>
        </row>
        <row r="20">
          <cell r="A20" t="str">
            <v>Denmark</v>
          </cell>
          <cell r="B20">
            <v>13139.4</v>
          </cell>
          <cell r="C20">
            <v>11735.7</v>
          </cell>
          <cell r="D20">
            <v>12792.6</v>
          </cell>
          <cell r="E20">
            <v>12395.6</v>
          </cell>
          <cell r="F20">
            <v>12908.3</v>
          </cell>
          <cell r="G20">
            <v>13824.4</v>
          </cell>
          <cell r="H20">
            <v>13862.6</v>
          </cell>
          <cell r="I20">
            <v>14220.5</v>
          </cell>
          <cell r="J20">
            <v>14799.7</v>
          </cell>
          <cell r="K20">
            <v>16282</v>
          </cell>
        </row>
        <row r="21">
          <cell r="A21" t="str">
            <v>Germany</v>
          </cell>
          <cell r="B21">
            <v>9654.8</v>
          </cell>
          <cell r="C21">
            <v>10214.2</v>
          </cell>
          <cell r="D21">
            <v>10283.4</v>
          </cell>
          <cell r="E21">
            <v>10980.9</v>
          </cell>
          <cell r="F21">
            <v>11315.6</v>
          </cell>
          <cell r="G21">
            <v>11810.7</v>
          </cell>
          <cell r="H21">
            <v>12756.1</v>
          </cell>
          <cell r="I21">
            <v>12452.5</v>
          </cell>
          <cell r="J21">
            <v>13168</v>
          </cell>
          <cell r="K21">
            <v>13365</v>
          </cell>
        </row>
        <row r="22">
          <cell r="A22" t="str">
            <v>Estonia</v>
          </cell>
          <cell r="B22">
            <v>3991.7</v>
          </cell>
          <cell r="C22">
            <v>4246.6</v>
          </cell>
          <cell r="D22">
            <v>3856.3</v>
          </cell>
          <cell r="E22">
            <v>4334.2</v>
          </cell>
          <cell r="F22">
            <v>5162</v>
          </cell>
          <cell r="G22">
            <v>5227.8</v>
          </cell>
          <cell r="H22">
            <v>6018.8</v>
          </cell>
          <cell r="I22">
            <v>5489.5</v>
          </cell>
          <cell r="J22">
            <v>8547</v>
          </cell>
          <cell r="K22">
            <v>6427</v>
          </cell>
        </row>
        <row r="23">
          <cell r="A23" t="str">
            <v>Ireland</v>
          </cell>
          <cell r="B23">
            <v>8606.9</v>
          </cell>
          <cell r="C23">
            <v>8152.7</v>
          </cell>
          <cell r="D23">
            <v>8838.6</v>
          </cell>
          <cell r="E23">
            <v>9329.5</v>
          </cell>
          <cell r="F23">
            <v>10442.5</v>
          </cell>
          <cell r="G23">
            <v>11381.7</v>
          </cell>
          <cell r="H23">
            <v>12710.5</v>
          </cell>
          <cell r="I23">
            <v>12754.4</v>
          </cell>
          <cell r="J23">
            <v>12329.6</v>
          </cell>
          <cell r="K23">
            <v>12235.2</v>
          </cell>
        </row>
        <row r="24">
          <cell r="A24" t="str">
            <v>Greece</v>
          </cell>
          <cell r="B24">
            <v>4151.7</v>
          </cell>
          <cell r="C24">
            <v>4125.6</v>
          </cell>
          <cell r="D24">
            <v>4705.3</v>
          </cell>
          <cell r="E24">
            <v>5043.4</v>
          </cell>
          <cell r="F24" t="str">
            <v>:</v>
          </cell>
          <cell r="G24" t="str">
            <v>:</v>
          </cell>
          <cell r="H24" t="str">
            <v>:</v>
          </cell>
          <cell r="I24" t="str">
            <v>:</v>
          </cell>
          <cell r="J24" t="str">
            <v>:</v>
          </cell>
          <cell r="K24" t="str">
            <v>:</v>
          </cell>
        </row>
        <row r="25">
          <cell r="A25" t="str">
            <v>Spain</v>
          </cell>
          <cell r="B25">
            <v>7170.2</v>
          </cell>
          <cell r="C25">
            <v>7796.2</v>
          </cell>
          <cell r="D25">
            <v>8147.2</v>
          </cell>
          <cell r="E25">
            <v>8767.1</v>
          </cell>
          <cell r="F25">
            <v>9612.4</v>
          </cell>
          <cell r="G25">
            <v>10863</v>
          </cell>
          <cell r="H25">
            <v>10872.6</v>
          </cell>
          <cell r="I25">
            <v>10621.5</v>
          </cell>
          <cell r="J25">
            <v>10631.9</v>
          </cell>
          <cell r="K25">
            <v>10088.3</v>
          </cell>
        </row>
        <row r="26">
          <cell r="A26" t="str">
            <v>France</v>
          </cell>
          <cell r="B26">
            <v>9221.6</v>
          </cell>
          <cell r="C26">
            <v>8882.8</v>
          </cell>
          <cell r="D26">
            <v>8945.6</v>
          </cell>
          <cell r="E26">
            <v>9327.1</v>
          </cell>
          <cell r="F26">
            <v>9796.9</v>
          </cell>
          <cell r="G26">
            <v>10981.5</v>
          </cell>
          <cell r="H26">
            <v>11506.2</v>
          </cell>
          <cell r="I26">
            <v>11630.7</v>
          </cell>
          <cell r="J26">
            <v>12210.9</v>
          </cell>
          <cell r="K26">
            <v>12173.3</v>
          </cell>
        </row>
        <row r="27">
          <cell r="A27" t="str">
            <v>Croatia</v>
          </cell>
          <cell r="B27">
            <v>3393.6</v>
          </cell>
          <cell r="C27">
            <v>3416.8</v>
          </cell>
          <cell r="D27">
            <v>3460.7</v>
          </cell>
          <cell r="E27">
            <v>5268.8</v>
          </cell>
          <cell r="F27">
            <v>6237.9</v>
          </cell>
          <cell r="G27">
            <v>6359.6</v>
          </cell>
          <cell r="H27">
            <v>7581.2</v>
          </cell>
          <cell r="I27">
            <v>6379.4</v>
          </cell>
          <cell r="J27">
            <v>5191.3</v>
          </cell>
          <cell r="K27">
            <v>5985</v>
          </cell>
        </row>
        <row r="28">
          <cell r="A28" t="str">
            <v>Italy</v>
          </cell>
          <cell r="B28">
            <v>7197.4</v>
          </cell>
          <cell r="C28">
            <v>7315</v>
          </cell>
          <cell r="D28">
            <v>6358</v>
          </cell>
          <cell r="E28">
            <v>6784.3</v>
          </cell>
          <cell r="F28">
            <v>7005.9</v>
          </cell>
          <cell r="G28">
            <v>7186.7</v>
          </cell>
          <cell r="H28">
            <v>7370.5</v>
          </cell>
          <cell r="I28">
            <v>7167.3</v>
          </cell>
          <cell r="J28">
            <v>7291.9</v>
          </cell>
          <cell r="K28">
            <v>7381.4</v>
          </cell>
        </row>
        <row r="29">
          <cell r="A29" t="str">
            <v>Cyprus</v>
          </cell>
          <cell r="B29">
            <v>16211</v>
          </cell>
          <cell r="C29">
            <v>16260</v>
          </cell>
          <cell r="D29">
            <v>15806.4</v>
          </cell>
          <cell r="E29">
            <v>17060.7</v>
          </cell>
          <cell r="F29">
            <v>18437.5</v>
          </cell>
          <cell r="G29">
            <v>17277.4</v>
          </cell>
          <cell r="H29">
            <v>23862.2</v>
          </cell>
          <cell r="I29">
            <v>21018.8</v>
          </cell>
          <cell r="J29">
            <v>21858.4</v>
          </cell>
          <cell r="K29">
            <v>21018.6</v>
          </cell>
        </row>
        <row r="30">
          <cell r="A30" t="str">
            <v>Latvia</v>
          </cell>
          <cell r="B30">
            <v>3800.8</v>
          </cell>
          <cell r="C30">
            <v>4413.5</v>
          </cell>
          <cell r="D30">
            <v>2943.6</v>
          </cell>
          <cell r="E30">
            <v>2444.7</v>
          </cell>
          <cell r="F30">
            <v>2597.8</v>
          </cell>
          <cell r="G30">
            <v>3489.8</v>
          </cell>
          <cell r="H30">
            <v>3406.8</v>
          </cell>
          <cell r="I30">
            <v>2733.7</v>
          </cell>
          <cell r="J30">
            <v>2894.7</v>
          </cell>
          <cell r="K30">
            <v>3867</v>
          </cell>
        </row>
        <row r="31">
          <cell r="A31" t="str">
            <v>Lithuania</v>
          </cell>
          <cell r="B31">
            <v>3326.8</v>
          </cell>
          <cell r="C31">
            <v>3424.5</v>
          </cell>
          <cell r="D31">
            <v>3706.2</v>
          </cell>
          <cell r="E31">
            <v>3801.8</v>
          </cell>
          <cell r="F31">
            <v>4054.9</v>
          </cell>
          <cell r="G31">
            <v>4731.8</v>
          </cell>
          <cell r="H31">
            <v>4896</v>
          </cell>
          <cell r="I31">
            <v>4432.7</v>
          </cell>
          <cell r="J31">
            <v>5289.2</v>
          </cell>
          <cell r="K31">
            <v>6885</v>
          </cell>
        </row>
        <row r="32">
          <cell r="A32" t="str">
            <v>Luxembourg</v>
          </cell>
          <cell r="B32" t="str">
            <v>:</v>
          </cell>
          <cell r="C32" t="str">
            <v>:</v>
          </cell>
          <cell r="D32" t="str">
            <v>:</v>
          </cell>
          <cell r="E32" t="str">
            <v>:</v>
          </cell>
          <cell r="F32" t="str">
            <v>:</v>
          </cell>
          <cell r="G32" t="str">
            <v>:</v>
          </cell>
          <cell r="H32" t="str">
            <v>:</v>
          </cell>
          <cell r="I32" t="str">
            <v>:</v>
          </cell>
          <cell r="J32" t="str">
            <v>:</v>
          </cell>
          <cell r="K32" t="str">
            <v>:</v>
          </cell>
        </row>
        <row r="33">
          <cell r="A33" t="str">
            <v>Hungary</v>
          </cell>
          <cell r="B33">
            <v>6986.9</v>
          </cell>
          <cell r="C33">
            <v>7310.5</v>
          </cell>
          <cell r="D33">
            <v>6088.2</v>
          </cell>
          <cell r="E33">
            <v>5851</v>
          </cell>
          <cell r="F33">
            <v>5295.6</v>
          </cell>
          <cell r="G33">
            <v>5582.4</v>
          </cell>
          <cell r="H33">
            <v>5634.6</v>
          </cell>
          <cell r="I33">
            <v>6124.8</v>
          </cell>
          <cell r="J33">
            <v>6606.4</v>
          </cell>
          <cell r="K33">
            <v>7246.2</v>
          </cell>
        </row>
        <row r="34">
          <cell r="A34" t="str">
            <v>Malta</v>
          </cell>
          <cell r="B34">
            <v>7019.5</v>
          </cell>
          <cell r="C34">
            <v>5759.4</v>
          </cell>
          <cell r="D34">
            <v>5805.2</v>
          </cell>
          <cell r="E34">
            <v>9123.9</v>
          </cell>
          <cell r="F34">
            <v>8990.2</v>
          </cell>
          <cell r="G34">
            <v>8682</v>
          </cell>
          <cell r="H34">
            <v>9688.4</v>
          </cell>
          <cell r="I34">
            <v>10139.4</v>
          </cell>
          <cell r="J34">
            <v>11719</v>
          </cell>
          <cell r="K34">
            <v>7792.1</v>
          </cell>
        </row>
        <row r="35">
          <cell r="A35" t="str">
            <v>Netherlands</v>
          </cell>
          <cell r="B35">
            <v>12815.4</v>
          </cell>
          <cell r="C35">
            <v>12558.6</v>
          </cell>
          <cell r="D35">
            <v>12624.4</v>
          </cell>
          <cell r="E35">
            <v>12689.8</v>
          </cell>
          <cell r="F35">
            <v>12726.1</v>
          </cell>
          <cell r="G35">
            <v>13373.2</v>
          </cell>
          <cell r="H35">
            <v>13686.9</v>
          </cell>
          <cell r="I35">
            <v>13437.7</v>
          </cell>
          <cell r="J35">
            <v>12870.1</v>
          </cell>
          <cell r="K35">
            <v>12874</v>
          </cell>
        </row>
        <row r="36">
          <cell r="A36" t="str">
            <v>Austria</v>
          </cell>
          <cell r="B36" t="str">
            <v>:</v>
          </cell>
          <cell r="C36" t="str">
            <v>:</v>
          </cell>
          <cell r="D36" t="str">
            <v>:</v>
          </cell>
          <cell r="E36" t="str">
            <v>:</v>
          </cell>
          <cell r="F36" t="str">
            <v>:</v>
          </cell>
          <cell r="G36" t="str">
            <v>:</v>
          </cell>
          <cell r="H36" t="str">
            <v>:</v>
          </cell>
          <cell r="I36" t="str">
            <v>:</v>
          </cell>
          <cell r="J36" t="str">
            <v>:</v>
          </cell>
          <cell r="K36">
            <v>12168.8</v>
          </cell>
        </row>
        <row r="37">
          <cell r="A37" t="str">
            <v>Poland</v>
          </cell>
          <cell r="B37" t="str">
            <v>:</v>
          </cell>
          <cell r="C37">
            <v>3909.8</v>
          </cell>
          <cell r="D37">
            <v>4099.9</v>
          </cell>
          <cell r="E37">
            <v>5565.2</v>
          </cell>
          <cell r="F37">
            <v>4313.4</v>
          </cell>
          <cell r="G37">
            <v>4641.6</v>
          </cell>
          <cell r="H37">
            <v>5501.1</v>
          </cell>
          <cell r="I37">
            <v>5836.2</v>
          </cell>
          <cell r="J37">
            <v>6877</v>
          </cell>
          <cell r="K37">
            <v>7265.5</v>
          </cell>
        </row>
        <row r="38">
          <cell r="A38" t="str">
            <v>Portugal</v>
          </cell>
          <cell r="B38">
            <v>5518.3</v>
          </cell>
          <cell r="C38">
            <v>6090.9</v>
          </cell>
          <cell r="D38">
            <v>6344.2</v>
          </cell>
          <cell r="E38">
            <v>7591.7</v>
          </cell>
          <cell r="F38">
            <v>8100.2</v>
          </cell>
          <cell r="G38">
            <v>8645.1</v>
          </cell>
          <cell r="H38">
            <v>8090.1</v>
          </cell>
          <cell r="I38">
            <v>7905.5</v>
          </cell>
          <cell r="J38">
            <v>8117.4</v>
          </cell>
          <cell r="K38">
            <v>7251.2</v>
          </cell>
        </row>
        <row r="39">
          <cell r="A39" t="str">
            <v>Romania</v>
          </cell>
          <cell r="B39">
            <v>2727.7</v>
          </cell>
          <cell r="C39">
            <v>1893.2</v>
          </cell>
          <cell r="D39">
            <v>2076.6</v>
          </cell>
          <cell r="E39">
            <v>2664.1</v>
          </cell>
          <cell r="F39" t="str">
            <v>:</v>
          </cell>
          <cell r="G39">
            <v>5435.4</v>
          </cell>
          <cell r="H39" t="str">
            <v>:</v>
          </cell>
          <cell r="I39">
            <v>4615.6</v>
          </cell>
          <cell r="J39">
            <v>4016.8</v>
          </cell>
          <cell r="K39">
            <v>3836.8</v>
          </cell>
        </row>
        <row r="40">
          <cell r="A40" t="str">
            <v>Slovenia</v>
          </cell>
          <cell r="B40" t="str">
            <v>:</v>
          </cell>
          <cell r="C40" t="str">
            <v>:</v>
          </cell>
          <cell r="D40">
            <v>6403.7</v>
          </cell>
          <cell r="E40">
            <v>7267.5</v>
          </cell>
          <cell r="F40">
            <v>6683.2</v>
          </cell>
          <cell r="G40">
            <v>6031</v>
          </cell>
          <cell r="H40">
            <v>6433.5</v>
          </cell>
          <cell r="I40">
            <v>7244.4</v>
          </cell>
          <cell r="J40">
            <v>7571.2</v>
          </cell>
          <cell r="K40">
            <v>7941.8</v>
          </cell>
        </row>
        <row r="41">
          <cell r="A41" t="str">
            <v>Slovakia</v>
          </cell>
          <cell r="B41">
            <v>4154</v>
          </cell>
          <cell r="C41">
            <v>4017.2</v>
          </cell>
          <cell r="D41">
            <v>5473.7</v>
          </cell>
          <cell r="E41">
            <v>4874.9</v>
          </cell>
          <cell r="F41">
            <v>5028.8</v>
          </cell>
          <cell r="G41">
            <v>4794.5</v>
          </cell>
          <cell r="H41">
            <v>5120.8</v>
          </cell>
          <cell r="I41">
            <v>5034</v>
          </cell>
          <cell r="J41">
            <v>5396.3</v>
          </cell>
          <cell r="K41">
            <v>6146.5</v>
          </cell>
        </row>
        <row r="42">
          <cell r="A42" t="str">
            <v>Finland</v>
          </cell>
          <cell r="B42">
            <v>9979.2</v>
          </cell>
          <cell r="C42">
            <v>10044.8</v>
          </cell>
          <cell r="D42">
            <v>10823.9</v>
          </cell>
          <cell r="E42">
            <v>10624</v>
          </cell>
          <cell r="F42">
            <v>10996.8</v>
          </cell>
          <cell r="G42">
            <v>11592</v>
          </cell>
          <cell r="H42">
            <v>12273.2</v>
          </cell>
          <cell r="I42">
            <v>13140.8</v>
          </cell>
          <cell r="J42">
            <v>14297</v>
          </cell>
          <cell r="K42">
            <v>15952.2</v>
          </cell>
        </row>
        <row r="43">
          <cell r="A43" t="str">
            <v>Sweden</v>
          </cell>
          <cell r="B43">
            <v>13301.4</v>
          </cell>
          <cell r="C43">
            <v>13439.5</v>
          </cell>
          <cell r="D43">
            <v>13765.5</v>
          </cell>
          <cell r="E43">
            <v>13340.5</v>
          </cell>
          <cell r="F43">
            <v>14309.9</v>
          </cell>
          <cell r="G43">
            <v>15450.6</v>
          </cell>
          <cell r="H43">
            <v>16003.5</v>
          </cell>
          <cell r="I43">
            <v>15368.3</v>
          </cell>
          <cell r="J43">
            <v>15358.5</v>
          </cell>
          <cell r="K43">
            <v>15945</v>
          </cell>
        </row>
        <row r="44">
          <cell r="A44" t="str">
            <v>United Kingdom</v>
          </cell>
          <cell r="B44" t="str">
            <v>:</v>
          </cell>
          <cell r="C44" t="str">
            <v>:</v>
          </cell>
          <cell r="D44" t="str">
            <v>:</v>
          </cell>
          <cell r="E44" t="str">
            <v>:</v>
          </cell>
          <cell r="F44" t="str">
            <v>:</v>
          </cell>
          <cell r="G44" t="str">
            <v>:</v>
          </cell>
          <cell r="H44" t="str">
            <v>:</v>
          </cell>
          <cell r="I44" t="str">
            <v>:</v>
          </cell>
          <cell r="J44" t="str">
            <v>:</v>
          </cell>
          <cell r="K44" t="str">
            <v>:</v>
          </cell>
        </row>
        <row r="45">
          <cell r="A45" t="str">
            <v>Iceland</v>
          </cell>
          <cell r="B45">
            <v>7622.5</v>
          </cell>
          <cell r="C45">
            <v>7412.4</v>
          </cell>
          <cell r="D45">
            <v>8262</v>
          </cell>
          <cell r="E45">
            <v>8332.9</v>
          </cell>
          <cell r="F45">
            <v>7612.6</v>
          </cell>
          <cell r="G45">
            <v>8329.9</v>
          </cell>
          <cell r="H45">
            <v>8921.9</v>
          </cell>
          <cell r="I45">
            <v>8185.7</v>
          </cell>
          <cell r="J45">
            <v>6985.8</v>
          </cell>
          <cell r="K45">
            <v>6617.5</v>
          </cell>
        </row>
        <row r="46">
          <cell r="A46" t="str">
            <v>Liechtenstein</v>
          </cell>
          <cell r="B46" t="str">
            <v>:</v>
          </cell>
          <cell r="C46" t="str">
            <v>:</v>
          </cell>
          <cell r="D46" t="str">
            <v>:</v>
          </cell>
          <cell r="E46" t="str">
            <v>:</v>
          </cell>
          <cell r="F46" t="str">
            <v>:</v>
          </cell>
          <cell r="G46" t="str">
            <v>:</v>
          </cell>
          <cell r="H46" t="str">
            <v>:</v>
          </cell>
          <cell r="I46" t="str">
            <v>:</v>
          </cell>
          <cell r="J46" t="str">
            <v>:</v>
          </cell>
          <cell r="K46" t="str">
            <v>:</v>
          </cell>
        </row>
        <row r="47">
          <cell r="A47" t="str">
            <v>Norway</v>
          </cell>
          <cell r="B47">
            <v>12617.5</v>
          </cell>
          <cell r="C47">
            <v>13031.9</v>
          </cell>
          <cell r="D47">
            <v>13738.5</v>
          </cell>
          <cell r="E47">
            <v>14176.6</v>
          </cell>
          <cell r="F47">
            <v>14426</v>
          </cell>
          <cell r="G47">
            <v>15259.8</v>
          </cell>
          <cell r="H47">
            <v>16006.1</v>
          </cell>
          <cell r="I47">
            <v>15694.6</v>
          </cell>
          <cell r="J47">
            <v>15600.2</v>
          </cell>
          <cell r="K47">
            <v>15530.5</v>
          </cell>
        </row>
        <row r="48">
          <cell r="A48" t="str">
            <v>Switzerland</v>
          </cell>
          <cell r="B48">
            <v>20736.7</v>
          </cell>
          <cell r="C48">
            <v>20654.9</v>
          </cell>
          <cell r="D48">
            <v>18933</v>
          </cell>
          <cell r="E48">
            <v>18220.9</v>
          </cell>
          <cell r="F48">
            <v>18519.8</v>
          </cell>
          <cell r="G48">
            <v>15406.9</v>
          </cell>
          <cell r="H48">
            <v>16473.9</v>
          </cell>
          <cell r="I48">
            <v>16395</v>
          </cell>
          <cell r="J48">
            <v>16863.1</v>
          </cell>
          <cell r="K48">
            <v>17511.8</v>
          </cell>
        </row>
        <row r="49">
          <cell r="A49" t="str">
            <v>Former Yugoslav Republic of Macedonia, the</v>
          </cell>
          <cell r="B49" t="str">
            <v>:</v>
          </cell>
          <cell r="C49" t="str">
            <v>:</v>
          </cell>
          <cell r="D49" t="str">
            <v>:</v>
          </cell>
          <cell r="E49" t="str">
            <v>:</v>
          </cell>
          <cell r="F49" t="str">
            <v>:</v>
          </cell>
          <cell r="G49" t="str">
            <v>:</v>
          </cell>
          <cell r="H49" t="str">
            <v>:</v>
          </cell>
          <cell r="I49" t="str">
            <v>:</v>
          </cell>
          <cell r="J49" t="str">
            <v>:</v>
          </cell>
          <cell r="K49" t="str">
            <v>:</v>
          </cell>
        </row>
        <row r="50">
          <cell r="A50" t="str">
            <v>Turkey</v>
          </cell>
          <cell r="B50">
            <v>3637.6</v>
          </cell>
          <cell r="C50">
            <v>3491.6</v>
          </cell>
          <cell r="D50">
            <v>3648.3</v>
          </cell>
          <cell r="E50" t="str">
            <v>:</v>
          </cell>
          <cell r="F50">
            <v>3844.5</v>
          </cell>
          <cell r="G50" t="str">
            <v>:</v>
          </cell>
          <cell r="H50" t="str">
            <v>:</v>
          </cell>
          <cell r="I50" t="str">
            <v>:</v>
          </cell>
          <cell r="J50" t="str">
            <v>:</v>
          </cell>
          <cell r="K50">
            <v>6712.3</v>
          </cell>
        </row>
        <row r="51">
          <cell r="A51" t="str">
            <v>United States</v>
          </cell>
          <cell r="B51">
            <v>15361.9</v>
          </cell>
          <cell r="C51">
            <v>18257.2</v>
          </cell>
          <cell r="D51">
            <v>16868.5</v>
          </cell>
          <cell r="E51">
            <v>18549.2</v>
          </cell>
          <cell r="F51">
            <v>19145.6</v>
          </cell>
          <cell r="G51">
            <v>20973.2</v>
          </cell>
          <cell r="H51">
            <v>22389.3</v>
          </cell>
          <cell r="I51">
            <v>22388.9</v>
          </cell>
          <cell r="J51">
            <v>18309.4</v>
          </cell>
          <cell r="K51">
            <v>17865.5</v>
          </cell>
        </row>
        <row r="52">
          <cell r="A52" t="str">
            <v>Japan</v>
          </cell>
          <cell r="B52">
            <v>16849.7</v>
          </cell>
          <cell r="C52">
            <v>17797.9</v>
          </cell>
          <cell r="D52">
            <v>19681</v>
          </cell>
          <cell r="E52">
            <v>18591.7</v>
          </cell>
          <cell r="F52">
            <v>20759.8</v>
          </cell>
          <cell r="G52">
            <v>20687</v>
          </cell>
          <cell r="H52">
            <v>20945.5</v>
          </cell>
          <cell r="I52">
            <v>21713.7</v>
          </cell>
          <cell r="J52">
            <v>20242.2</v>
          </cell>
          <cell r="K52">
            <v>21000.7</v>
          </cell>
        </row>
      </sheetData>
      <sheetData sheetId="4">
        <row r="10">
          <cell r="A10" t="str">
            <v>European Union (28 countries)</v>
          </cell>
          <cell r="B10">
            <v>7963.4</v>
          </cell>
          <cell r="C10">
            <v>7913.8</v>
          </cell>
          <cell r="D10">
            <v>7890</v>
          </cell>
          <cell r="E10">
            <v>8296.5</v>
          </cell>
          <cell r="F10">
            <v>8583.3</v>
          </cell>
          <cell r="G10">
            <v>8999.1</v>
          </cell>
          <cell r="H10">
            <v>9417.5</v>
          </cell>
          <cell r="I10">
            <v>9407.8</v>
          </cell>
          <cell r="J10">
            <v>9764.3</v>
          </cell>
          <cell r="K10">
            <v>9474.8</v>
          </cell>
        </row>
        <row r="11">
          <cell r="A11" t="str">
            <v>European Union (27 countries)</v>
          </cell>
          <cell r="B11">
            <v>7997.2</v>
          </cell>
          <cell r="C11">
            <v>7946.1</v>
          </cell>
          <cell r="D11">
            <v>7921.1</v>
          </cell>
          <cell r="E11">
            <v>8317.6</v>
          </cell>
          <cell r="F11">
            <v>8602.1</v>
          </cell>
          <cell r="G11">
            <v>9021</v>
          </cell>
          <cell r="H11">
            <v>9433.5</v>
          </cell>
          <cell r="I11">
            <v>9429.3</v>
          </cell>
          <cell r="J11">
            <v>9798.4</v>
          </cell>
          <cell r="K11">
            <v>9500.5</v>
          </cell>
        </row>
        <row r="12">
          <cell r="A12" t="str">
            <v>European Union (25 countries)</v>
          </cell>
          <cell r="B12" t="str">
            <v>:</v>
          </cell>
          <cell r="C12" t="str">
            <v>:</v>
          </cell>
          <cell r="D12" t="str">
            <v>:</v>
          </cell>
          <cell r="E12" t="str">
            <v>:</v>
          </cell>
          <cell r="F12">
            <v>8937.1</v>
          </cell>
          <cell r="G12">
            <v>9366.8</v>
          </cell>
          <cell r="H12">
            <v>9846.5</v>
          </cell>
          <cell r="I12">
            <v>9865.3</v>
          </cell>
          <cell r="J12">
            <v>10270.7</v>
          </cell>
          <cell r="K12">
            <v>9895.9</v>
          </cell>
        </row>
        <row r="13">
          <cell r="A13" t="str">
            <v>Euro area (18 countries)</v>
          </cell>
          <cell r="B13">
            <v>8187.2</v>
          </cell>
          <cell r="C13">
            <v>8308.9</v>
          </cell>
          <cell r="D13">
            <v>8349.9</v>
          </cell>
          <cell r="E13">
            <v>8741.6</v>
          </cell>
          <cell r="F13">
            <v>9178.6</v>
          </cell>
          <cell r="G13">
            <v>9631.1</v>
          </cell>
          <cell r="H13">
            <v>10345.9</v>
          </cell>
          <cell r="I13">
            <v>10217.8</v>
          </cell>
          <cell r="J13">
            <v>10622.6</v>
          </cell>
          <cell r="K13">
            <v>10458.8</v>
          </cell>
        </row>
        <row r="14">
          <cell r="A14" t="str">
            <v>Euro area (17 countries)</v>
          </cell>
          <cell r="B14">
            <v>8229.5</v>
          </cell>
          <cell r="C14">
            <v>8358.7</v>
          </cell>
          <cell r="D14">
            <v>8400.6</v>
          </cell>
          <cell r="E14">
            <v>8786.2</v>
          </cell>
          <cell r="F14">
            <v>9229.4</v>
          </cell>
          <cell r="G14">
            <v>9678</v>
          </cell>
          <cell r="H14">
            <v>10399</v>
          </cell>
          <cell r="I14">
            <v>10278.6</v>
          </cell>
          <cell r="J14">
            <v>10675.5</v>
          </cell>
          <cell r="K14">
            <v>10495.2</v>
          </cell>
        </row>
        <row r="15">
          <cell r="A15" t="str">
            <v>Euro area (15 countries)</v>
          </cell>
          <cell r="B15">
            <v>8279.6</v>
          </cell>
          <cell r="C15">
            <v>8417.7</v>
          </cell>
          <cell r="D15">
            <v>8437.5</v>
          </cell>
          <cell r="E15">
            <v>8871.4</v>
          </cell>
          <cell r="F15">
            <v>9329</v>
          </cell>
          <cell r="G15">
            <v>9789.6</v>
          </cell>
          <cell r="H15">
            <v>10529.5</v>
          </cell>
          <cell r="I15">
            <v>10404.6</v>
          </cell>
          <cell r="J15">
            <v>10797.8</v>
          </cell>
          <cell r="K15">
            <v>10586.1</v>
          </cell>
        </row>
        <row r="16">
          <cell r="A16" t="str">
            <v>Euro area (13 countries)</v>
          </cell>
          <cell r="B16">
            <v>8279.9</v>
          </cell>
          <cell r="C16">
            <v>8421.3</v>
          </cell>
          <cell r="D16">
            <v>8441.5</v>
          </cell>
          <cell r="E16">
            <v>8871.6</v>
          </cell>
          <cell r="F16">
            <v>9328.9</v>
          </cell>
          <cell r="G16">
            <v>9792.6</v>
          </cell>
          <cell r="H16">
            <v>10530.8</v>
          </cell>
          <cell r="I16">
            <v>10408.8</v>
          </cell>
          <cell r="J16">
            <v>10799.6</v>
          </cell>
          <cell r="K16">
            <v>10587.3</v>
          </cell>
        </row>
        <row r="17">
          <cell r="A17" t="str">
            <v>Belgium</v>
          </cell>
          <cell r="B17">
            <v>10458.7</v>
          </cell>
          <cell r="C17">
            <v>9983.2</v>
          </cell>
          <cell r="D17">
            <v>9601</v>
          </cell>
          <cell r="E17">
            <v>9986.9</v>
          </cell>
          <cell r="F17">
            <v>10950.7</v>
          </cell>
          <cell r="G17">
            <v>11211.5</v>
          </cell>
          <cell r="H17">
            <v>11725.4</v>
          </cell>
          <cell r="I17">
            <v>11625.2</v>
          </cell>
          <cell r="J17">
            <v>11812.1</v>
          </cell>
          <cell r="K17">
            <v>11599.3</v>
          </cell>
        </row>
        <row r="18">
          <cell r="A18" t="str">
            <v>Bulgaria</v>
          </cell>
          <cell r="B18">
            <v>3454.7</v>
          </cell>
          <cell r="C18">
            <v>3637.2</v>
          </cell>
          <cell r="D18">
            <v>3602.3</v>
          </cell>
          <cell r="E18">
            <v>3560.5</v>
          </cell>
          <cell r="F18">
            <v>3854.3</v>
          </cell>
          <cell r="G18">
            <v>3848.1</v>
          </cell>
          <cell r="H18">
            <v>4820.8</v>
          </cell>
          <cell r="I18">
            <v>4961.2</v>
          </cell>
          <cell r="J18">
            <v>3784.4</v>
          </cell>
          <cell r="K18">
            <v>3997.9</v>
          </cell>
        </row>
        <row r="19">
          <cell r="A19" t="str">
            <v>Czech Republic</v>
          </cell>
          <cell r="B19">
            <v>5309.1</v>
          </cell>
          <cell r="C19">
            <v>5910.3</v>
          </cell>
          <cell r="D19">
            <v>5581.6</v>
          </cell>
          <cell r="E19">
            <v>5596.7</v>
          </cell>
          <cell r="F19">
            <v>7705</v>
          </cell>
          <cell r="G19">
            <v>6823.8</v>
          </cell>
          <cell r="H19">
            <v>6240</v>
          </cell>
          <cell r="I19">
            <v>6207.4</v>
          </cell>
          <cell r="J19">
            <v>5880.9</v>
          </cell>
          <cell r="K19">
            <v>6995.4</v>
          </cell>
        </row>
        <row r="20">
          <cell r="A20" t="str">
            <v>Denmark</v>
          </cell>
          <cell r="B20">
            <v>13139.4</v>
          </cell>
          <cell r="C20">
            <v>11735.7</v>
          </cell>
          <cell r="D20">
            <v>12792.6</v>
          </cell>
          <cell r="E20">
            <v>12395.6</v>
          </cell>
          <cell r="F20">
            <v>12908.3</v>
          </cell>
          <cell r="G20">
            <v>13824.4</v>
          </cell>
          <cell r="H20">
            <v>13786.9</v>
          </cell>
          <cell r="I20">
            <v>14040.5</v>
          </cell>
          <cell r="J20">
            <v>14593.2</v>
          </cell>
          <cell r="K20">
            <v>15987.3</v>
          </cell>
        </row>
        <row r="21">
          <cell r="A21" t="str">
            <v>Germany</v>
          </cell>
          <cell r="B21">
            <v>9545.3</v>
          </cell>
          <cell r="C21">
            <v>10113.7</v>
          </cell>
          <cell r="D21">
            <v>10103</v>
          </cell>
          <cell r="E21">
            <v>10583.1</v>
          </cell>
          <cell r="F21">
            <v>10846</v>
          </cell>
          <cell r="G21">
            <v>11266.1</v>
          </cell>
          <cell r="H21">
            <v>12029.3</v>
          </cell>
          <cell r="I21">
            <v>11740</v>
          </cell>
          <cell r="J21">
            <v>12451.1</v>
          </cell>
          <cell r="K21">
            <v>12579.1</v>
          </cell>
        </row>
        <row r="22">
          <cell r="A22" t="str">
            <v>Estonia</v>
          </cell>
          <cell r="B22" t="str">
            <v>:</v>
          </cell>
          <cell r="C22" t="str">
            <v>:</v>
          </cell>
          <cell r="D22" t="str">
            <v>:</v>
          </cell>
          <cell r="E22">
            <v>3279.9</v>
          </cell>
          <cell r="F22">
            <v>3335.1</v>
          </cell>
          <cell r="G22">
            <v>4304.5</v>
          </cell>
          <cell r="H22">
            <v>4492.8</v>
          </cell>
          <cell r="I22">
            <v>4764.7</v>
          </cell>
          <cell r="J22">
            <v>5062.6</v>
          </cell>
          <cell r="K22">
            <v>5928.6</v>
          </cell>
        </row>
        <row r="23">
          <cell r="A23" t="str">
            <v>Ireland</v>
          </cell>
          <cell r="B23">
            <v>8362.7</v>
          </cell>
          <cell r="C23">
            <v>7935.7</v>
          </cell>
          <cell r="D23">
            <v>8506.7</v>
          </cell>
          <cell r="E23">
            <v>8872.3</v>
          </cell>
          <cell r="F23" t="str">
            <v>:</v>
          </cell>
          <cell r="G23" t="str">
            <v>:</v>
          </cell>
          <cell r="H23" t="str">
            <v>:</v>
          </cell>
          <cell r="I23" t="str">
            <v>:</v>
          </cell>
          <cell r="J23" t="str">
            <v>:</v>
          </cell>
          <cell r="K23" t="str">
            <v>:</v>
          </cell>
        </row>
        <row r="24">
          <cell r="A24" t="str">
            <v>Greece</v>
          </cell>
          <cell r="B24">
            <v>4151.7</v>
          </cell>
          <cell r="C24">
            <v>4125.6</v>
          </cell>
          <cell r="D24">
            <v>4705.3</v>
          </cell>
          <cell r="E24">
            <v>5043.4</v>
          </cell>
          <cell r="F24" t="str">
            <v>:</v>
          </cell>
          <cell r="G24" t="str">
            <v>:</v>
          </cell>
          <cell r="H24" t="str">
            <v>:</v>
          </cell>
          <cell r="I24" t="str">
            <v>:</v>
          </cell>
          <cell r="J24" t="str">
            <v>:</v>
          </cell>
          <cell r="K24" t="str">
            <v>:</v>
          </cell>
        </row>
        <row r="25">
          <cell r="A25" t="str">
            <v>Spain</v>
          </cell>
          <cell r="B25">
            <v>6927.1</v>
          </cell>
          <cell r="C25">
            <v>7501.4</v>
          </cell>
          <cell r="D25">
            <v>7854.6</v>
          </cell>
          <cell r="E25">
            <v>8461.7</v>
          </cell>
          <cell r="F25">
            <v>9310.2</v>
          </cell>
          <cell r="G25">
            <v>10410.4</v>
          </cell>
          <cell r="H25">
            <v>10422.3</v>
          </cell>
          <cell r="I25">
            <v>10235.3</v>
          </cell>
          <cell r="J25">
            <v>10255.2</v>
          </cell>
          <cell r="K25">
            <v>9908.7</v>
          </cell>
        </row>
        <row r="26">
          <cell r="A26" t="str">
            <v>France</v>
          </cell>
          <cell r="B26">
            <v>9097.4</v>
          </cell>
          <cell r="C26">
            <v>8767.8</v>
          </cell>
          <cell r="D26">
            <v>8851.9</v>
          </cell>
          <cell r="E26">
            <v>9181.4</v>
          </cell>
          <cell r="F26">
            <v>9594.7</v>
          </cell>
          <cell r="G26">
            <v>10604.4</v>
          </cell>
          <cell r="H26">
            <v>11052.8</v>
          </cell>
          <cell r="I26">
            <v>11102.3</v>
          </cell>
          <cell r="J26">
            <v>11649.5</v>
          </cell>
          <cell r="K26">
            <v>11565.1</v>
          </cell>
        </row>
        <row r="27">
          <cell r="A27" t="str">
            <v>Croatia</v>
          </cell>
          <cell r="B27" t="str">
            <v>:</v>
          </cell>
          <cell r="C27" t="str">
            <v>:</v>
          </cell>
          <cell r="D27" t="str">
            <v>:</v>
          </cell>
          <cell r="E27" t="str">
            <v>:</v>
          </cell>
          <cell r="F27" t="str">
            <v>:</v>
          </cell>
          <cell r="G27">
            <v>6044</v>
          </cell>
          <cell r="H27">
            <v>7294.5</v>
          </cell>
          <cell r="I27">
            <v>6379.4</v>
          </cell>
          <cell r="J27">
            <v>5191.3</v>
          </cell>
          <cell r="K27">
            <v>6024.1</v>
          </cell>
        </row>
        <row r="28">
          <cell r="A28" t="str">
            <v>Italy</v>
          </cell>
          <cell r="B28">
            <v>6975.6</v>
          </cell>
          <cell r="C28">
            <v>7082.4</v>
          </cell>
          <cell r="D28">
            <v>6413.6</v>
          </cell>
          <cell r="E28">
            <v>6754.9</v>
          </cell>
          <cell r="F28">
            <v>7023.2</v>
          </cell>
          <cell r="G28">
            <v>7238.3</v>
          </cell>
          <cell r="H28">
            <v>7457.1</v>
          </cell>
          <cell r="I28">
            <v>7231.3</v>
          </cell>
          <cell r="J28">
            <v>7378.5</v>
          </cell>
          <cell r="K28">
            <v>7514.5</v>
          </cell>
        </row>
        <row r="29">
          <cell r="A29" t="str">
            <v>Cyprus</v>
          </cell>
          <cell r="B29">
            <v>8692.2</v>
          </cell>
          <cell r="C29">
            <v>7502</v>
          </cell>
          <cell r="D29">
            <v>7340.5</v>
          </cell>
          <cell r="E29">
            <v>8680.2</v>
          </cell>
          <cell r="F29">
            <v>9573.8</v>
          </cell>
          <cell r="G29">
            <v>8853.7</v>
          </cell>
          <cell r="H29">
            <v>10343.2</v>
          </cell>
          <cell r="I29">
            <v>9092</v>
          </cell>
          <cell r="J29">
            <v>9969.9</v>
          </cell>
          <cell r="K29">
            <v>11161</v>
          </cell>
        </row>
        <row r="30">
          <cell r="A30" t="str">
            <v>Latvia</v>
          </cell>
          <cell r="B30">
            <v>3363.7</v>
          </cell>
          <cell r="C30">
            <v>2960.8</v>
          </cell>
          <cell r="D30">
            <v>2945.4</v>
          </cell>
          <cell r="E30">
            <v>3705.1</v>
          </cell>
          <cell r="F30">
            <v>3833.8</v>
          </cell>
          <cell r="G30">
            <v>4595.3</v>
          </cell>
          <cell r="H30">
            <v>4855.5</v>
          </cell>
          <cell r="I30">
            <v>3530.1</v>
          </cell>
          <cell r="J30">
            <v>4291.1</v>
          </cell>
          <cell r="K30">
            <v>5506.2</v>
          </cell>
        </row>
        <row r="31">
          <cell r="A31" t="str">
            <v>Lithuania</v>
          </cell>
          <cell r="B31">
            <v>3189.9</v>
          </cell>
          <cell r="C31">
            <v>3480</v>
          </cell>
          <cell r="D31">
            <v>3684.2</v>
          </cell>
          <cell r="E31">
            <v>3756.5</v>
          </cell>
          <cell r="F31">
            <v>4013.3</v>
          </cell>
          <cell r="G31">
            <v>4644.6</v>
          </cell>
          <cell r="H31">
            <v>4741.2</v>
          </cell>
          <cell r="I31">
            <v>4276</v>
          </cell>
          <cell r="J31">
            <v>5065.2</v>
          </cell>
          <cell r="K31">
            <v>6532.7</v>
          </cell>
        </row>
        <row r="32">
          <cell r="A32" t="str">
            <v>Luxembourg</v>
          </cell>
          <cell r="B32" t="str">
            <v>:</v>
          </cell>
          <cell r="C32" t="str">
            <v>:</v>
          </cell>
          <cell r="D32" t="str">
            <v>:</v>
          </cell>
          <cell r="E32" t="str">
            <v>:</v>
          </cell>
          <cell r="F32" t="str">
            <v>:</v>
          </cell>
          <cell r="G32" t="str">
            <v>:</v>
          </cell>
          <cell r="H32" t="str">
            <v>:</v>
          </cell>
          <cell r="I32" t="str">
            <v>:</v>
          </cell>
          <cell r="J32" t="str">
            <v>:</v>
          </cell>
          <cell r="K32" t="str">
            <v>:</v>
          </cell>
        </row>
        <row r="33">
          <cell r="A33" t="str">
            <v>Hungary</v>
          </cell>
          <cell r="B33" t="str">
            <v>:</v>
          </cell>
          <cell r="C33" t="str">
            <v>:</v>
          </cell>
          <cell r="D33">
            <v>5523.6</v>
          </cell>
          <cell r="E33">
            <v>5285.1</v>
          </cell>
          <cell r="F33">
            <v>5023.3</v>
          </cell>
          <cell r="G33" t="str">
            <v>:</v>
          </cell>
          <cell r="H33" t="str">
            <v>:</v>
          </cell>
          <cell r="I33" t="str">
            <v>:</v>
          </cell>
          <cell r="J33" t="str">
            <v>:</v>
          </cell>
          <cell r="K33" t="str">
            <v>:</v>
          </cell>
        </row>
        <row r="34">
          <cell r="A34" t="str">
            <v>Malta</v>
          </cell>
          <cell r="B34">
            <v>7019.5</v>
          </cell>
          <cell r="C34">
            <v>5759.4</v>
          </cell>
          <cell r="D34">
            <v>5805.2</v>
          </cell>
          <cell r="E34">
            <v>9123.9</v>
          </cell>
          <cell r="F34">
            <v>8990.2</v>
          </cell>
          <cell r="G34">
            <v>8682</v>
          </cell>
          <cell r="H34">
            <v>9672.1</v>
          </cell>
          <cell r="I34">
            <v>10122.4</v>
          </cell>
          <cell r="J34">
            <v>11559.1</v>
          </cell>
          <cell r="K34">
            <v>7792.1</v>
          </cell>
        </row>
        <row r="35">
          <cell r="A35" t="str">
            <v>Netherlands</v>
          </cell>
          <cell r="B35">
            <v>12911.9</v>
          </cell>
          <cell r="C35">
            <v>12705.6</v>
          </cell>
          <cell r="D35">
            <v>12797.1</v>
          </cell>
          <cell r="E35">
            <v>12947.8</v>
          </cell>
          <cell r="F35">
            <v>13072.2</v>
          </cell>
          <cell r="G35">
            <v>13609.4</v>
          </cell>
          <cell r="H35">
            <v>13896.9</v>
          </cell>
          <cell r="I35">
            <v>13678.6</v>
          </cell>
          <cell r="J35">
            <v>13218.1</v>
          </cell>
          <cell r="K35">
            <v>13308.8</v>
          </cell>
        </row>
        <row r="36">
          <cell r="A36" t="str">
            <v>Austria</v>
          </cell>
          <cell r="B36">
            <v>10805</v>
          </cell>
          <cell r="C36">
            <v>10990.1</v>
          </cell>
          <cell r="D36">
            <v>11865.8</v>
          </cell>
          <cell r="E36">
            <v>12476.2</v>
          </cell>
          <cell r="F36">
            <v>12898.5</v>
          </cell>
          <cell r="G36">
            <v>13072.9</v>
          </cell>
          <cell r="H36">
            <v>12257.5</v>
          </cell>
          <cell r="I36">
            <v>11623.1</v>
          </cell>
          <cell r="J36">
            <v>11823.2</v>
          </cell>
          <cell r="K36">
            <v>11504.2</v>
          </cell>
        </row>
        <row r="37">
          <cell r="A37" t="str">
            <v>Poland</v>
          </cell>
          <cell r="B37">
            <v>4113.9</v>
          </cell>
          <cell r="C37">
            <v>3534.3</v>
          </cell>
          <cell r="D37">
            <v>3708</v>
          </cell>
          <cell r="E37">
            <v>4731.9</v>
          </cell>
          <cell r="F37">
            <v>3598.2</v>
          </cell>
          <cell r="G37">
            <v>3817</v>
          </cell>
          <cell r="H37">
            <v>4622.1</v>
          </cell>
          <cell r="I37">
            <v>4923.4</v>
          </cell>
          <cell r="J37">
            <v>5992.8</v>
          </cell>
          <cell r="K37">
            <v>6221.2</v>
          </cell>
        </row>
        <row r="38">
          <cell r="A38" t="str">
            <v>Portugal</v>
          </cell>
          <cell r="B38">
            <v>3975</v>
          </cell>
          <cell r="C38">
            <v>4418.1</v>
          </cell>
          <cell r="D38">
            <v>4641.6</v>
          </cell>
          <cell r="E38">
            <v>6376.9</v>
          </cell>
          <cell r="F38">
            <v>7195.2</v>
          </cell>
          <cell r="G38">
            <v>7943.9</v>
          </cell>
          <cell r="H38">
            <v>7228.1</v>
          </cell>
          <cell r="I38">
            <v>7155.2</v>
          </cell>
          <cell r="J38">
            <v>7712.9</v>
          </cell>
          <cell r="K38">
            <v>7089.3</v>
          </cell>
        </row>
        <row r="39">
          <cell r="A39" t="str">
            <v>Romania</v>
          </cell>
          <cell r="B39" t="str">
            <v>:</v>
          </cell>
          <cell r="C39" t="str">
            <v>:</v>
          </cell>
          <cell r="D39" t="str">
            <v>:</v>
          </cell>
          <cell r="E39">
            <v>2374.6</v>
          </cell>
          <cell r="F39" t="str">
            <v>:</v>
          </cell>
          <cell r="G39" t="str">
            <v>:</v>
          </cell>
          <cell r="H39" t="str">
            <v>:</v>
          </cell>
          <cell r="I39">
            <v>3252.6</v>
          </cell>
          <cell r="J39">
            <v>3032.5</v>
          </cell>
          <cell r="K39">
            <v>3255.3</v>
          </cell>
        </row>
        <row r="40">
          <cell r="A40" t="str">
            <v>Slovenia</v>
          </cell>
          <cell r="B40">
            <v>6213.2</v>
          </cell>
          <cell r="C40">
            <v>5800.3</v>
          </cell>
          <cell r="D40">
            <v>6239.8</v>
          </cell>
          <cell r="E40">
            <v>7029.7</v>
          </cell>
          <cell r="F40">
            <v>6507.2</v>
          </cell>
          <cell r="G40">
            <v>5959.5</v>
          </cell>
          <cell r="H40">
            <v>6397.5</v>
          </cell>
          <cell r="I40">
            <v>7168.8</v>
          </cell>
          <cell r="J40">
            <v>7343.5</v>
          </cell>
          <cell r="K40">
            <v>7668.8</v>
          </cell>
        </row>
        <row r="41">
          <cell r="A41" t="str">
            <v>Slovakia</v>
          </cell>
          <cell r="B41">
            <v>4133.5</v>
          </cell>
          <cell r="C41">
            <v>4017.2</v>
          </cell>
          <cell r="D41">
            <v>5473.7</v>
          </cell>
          <cell r="E41">
            <v>4874.9</v>
          </cell>
          <cell r="F41">
            <v>5028.8</v>
          </cell>
          <cell r="G41">
            <v>4794.5</v>
          </cell>
          <cell r="H41">
            <v>5120.8</v>
          </cell>
          <cell r="I41">
            <v>5041.5</v>
          </cell>
          <cell r="J41">
            <v>5396.3</v>
          </cell>
          <cell r="K41">
            <v>6146.5</v>
          </cell>
        </row>
        <row r="42">
          <cell r="A42" t="str">
            <v>Finland</v>
          </cell>
          <cell r="B42">
            <v>9668.9</v>
          </cell>
          <cell r="C42">
            <v>9786.9</v>
          </cell>
          <cell r="D42">
            <v>10502.9</v>
          </cell>
          <cell r="E42">
            <v>10329.9</v>
          </cell>
          <cell r="F42">
            <v>10699.9</v>
          </cell>
          <cell r="G42">
            <v>11237.3</v>
          </cell>
          <cell r="H42">
            <v>12045.3</v>
          </cell>
          <cell r="I42">
            <v>12482.7</v>
          </cell>
          <cell r="J42">
            <v>12944.6</v>
          </cell>
          <cell r="K42">
            <v>13541</v>
          </cell>
        </row>
        <row r="43">
          <cell r="A43" t="str">
            <v>Sweden</v>
          </cell>
          <cell r="B43">
            <v>13420.1</v>
          </cell>
          <cell r="C43">
            <v>13501</v>
          </cell>
          <cell r="D43">
            <v>13745.9</v>
          </cell>
          <cell r="E43">
            <v>13135.2</v>
          </cell>
          <cell r="F43">
            <v>14097.9</v>
          </cell>
          <cell r="G43">
            <v>15249.9</v>
          </cell>
          <cell r="H43">
            <v>15675.6</v>
          </cell>
          <cell r="I43">
            <v>15052.7</v>
          </cell>
          <cell r="J43">
            <v>15035</v>
          </cell>
          <cell r="K43">
            <v>15659.7</v>
          </cell>
        </row>
        <row r="44">
          <cell r="A44" t="str">
            <v>United Kingdom</v>
          </cell>
          <cell r="B44">
            <v>9692.9</v>
          </cell>
          <cell r="C44">
            <v>9774.3</v>
          </cell>
          <cell r="D44">
            <v>9350.7</v>
          </cell>
          <cell r="E44">
            <v>12172.3</v>
          </cell>
          <cell r="F44">
            <v>13030.9</v>
          </cell>
          <cell r="G44">
            <v>12852.9</v>
          </cell>
          <cell r="H44">
            <v>11925.9</v>
          </cell>
          <cell r="I44">
            <v>12450.1</v>
          </cell>
          <cell r="J44">
            <v>12240.8</v>
          </cell>
          <cell r="K44">
            <v>10832.2</v>
          </cell>
        </row>
        <row r="45">
          <cell r="A45" t="str">
            <v>Iceland</v>
          </cell>
          <cell r="B45">
            <v>7371.1</v>
          </cell>
          <cell r="C45">
            <v>7075.9</v>
          </cell>
          <cell r="D45">
            <v>7575</v>
          </cell>
          <cell r="E45">
            <v>7849.3</v>
          </cell>
          <cell r="F45">
            <v>7227.5</v>
          </cell>
          <cell r="G45">
            <v>7677.1</v>
          </cell>
          <cell r="H45">
            <v>8220.1</v>
          </cell>
          <cell r="I45">
            <v>7634.7</v>
          </cell>
          <cell r="J45">
            <v>6867.9</v>
          </cell>
          <cell r="K45">
            <v>6478.1</v>
          </cell>
        </row>
        <row r="46">
          <cell r="A46" t="str">
            <v>Liechtenstein</v>
          </cell>
          <cell r="B46">
            <v>17431.4</v>
          </cell>
          <cell r="C46">
            <v>13937.4</v>
          </cell>
          <cell r="D46">
            <v>10445.6</v>
          </cell>
          <cell r="E46">
            <v>16765.1</v>
          </cell>
          <cell r="F46">
            <v>19556.6</v>
          </cell>
          <cell r="G46">
            <v>8267.6</v>
          </cell>
          <cell r="H46" t="str">
            <v>:</v>
          </cell>
          <cell r="I46" t="str">
            <v>:</v>
          </cell>
          <cell r="J46" t="str">
            <v>:</v>
          </cell>
          <cell r="K46" t="str">
            <v>:</v>
          </cell>
        </row>
        <row r="47">
          <cell r="A47" t="str">
            <v>Norway</v>
          </cell>
          <cell r="B47">
            <v>11755.9</v>
          </cell>
          <cell r="C47">
            <v>11821.2</v>
          </cell>
          <cell r="D47">
            <v>12527.1</v>
          </cell>
          <cell r="E47">
            <v>12915.6</v>
          </cell>
          <cell r="F47">
            <v>13501</v>
          </cell>
          <cell r="G47">
            <v>14239.8</v>
          </cell>
          <cell r="H47">
            <v>14705.1</v>
          </cell>
          <cell r="I47">
            <v>14429.9</v>
          </cell>
          <cell r="J47">
            <v>14183.9</v>
          </cell>
          <cell r="K47">
            <v>14171.7</v>
          </cell>
        </row>
        <row r="48">
          <cell r="A48" t="str">
            <v>Switzerland</v>
          </cell>
          <cell r="B48" t="str">
            <v>:</v>
          </cell>
          <cell r="C48" t="str">
            <v>:</v>
          </cell>
          <cell r="D48" t="str">
            <v>:</v>
          </cell>
          <cell r="E48" t="str">
            <v>:</v>
          </cell>
          <cell r="F48" t="str">
            <v>:</v>
          </cell>
          <cell r="G48" t="str">
            <v>:</v>
          </cell>
          <cell r="H48" t="str">
            <v>:</v>
          </cell>
          <cell r="I48" t="str">
            <v>:</v>
          </cell>
          <cell r="J48" t="str">
            <v>:</v>
          </cell>
          <cell r="K48" t="str">
            <v>:</v>
          </cell>
        </row>
        <row r="49">
          <cell r="A49" t="str">
            <v>Former Yugoslav Republic of Macedonia, the</v>
          </cell>
          <cell r="B49" t="str">
            <v>:</v>
          </cell>
          <cell r="C49" t="str">
            <v>:</v>
          </cell>
          <cell r="D49" t="str">
            <v>:</v>
          </cell>
          <cell r="E49" t="str">
            <v>:</v>
          </cell>
          <cell r="F49" t="str">
            <v>:</v>
          </cell>
          <cell r="G49" t="str">
            <v>:</v>
          </cell>
          <cell r="H49" t="str">
            <v>:</v>
          </cell>
          <cell r="I49" t="str">
            <v>:</v>
          </cell>
          <cell r="J49" t="str">
            <v>:</v>
          </cell>
          <cell r="K49" t="str">
            <v>:</v>
          </cell>
        </row>
        <row r="50">
          <cell r="A50" t="str">
            <v>Turkey</v>
          </cell>
          <cell r="B50" t="str">
            <v>:</v>
          </cell>
          <cell r="C50" t="str">
            <v>:</v>
          </cell>
          <cell r="D50" t="str">
            <v>:</v>
          </cell>
          <cell r="E50" t="str">
            <v>:</v>
          </cell>
          <cell r="F50" t="str">
            <v>:</v>
          </cell>
          <cell r="G50" t="str">
            <v>:</v>
          </cell>
          <cell r="H50" t="str">
            <v>:</v>
          </cell>
          <cell r="I50" t="str">
            <v>:</v>
          </cell>
          <cell r="J50" t="str">
            <v>:</v>
          </cell>
          <cell r="K50">
            <v>6712.3</v>
          </cell>
        </row>
        <row r="51">
          <cell r="A51" t="str">
            <v>United States</v>
          </cell>
          <cell r="B51">
            <v>17567.9</v>
          </cell>
          <cell r="C51">
            <v>20366.2</v>
          </cell>
          <cell r="D51">
            <v>19011.4</v>
          </cell>
          <cell r="E51">
            <v>20677.1</v>
          </cell>
          <cell r="F51">
            <v>20977.6</v>
          </cell>
          <cell r="G51">
            <v>22507.5</v>
          </cell>
          <cell r="H51">
            <v>23537.2</v>
          </cell>
          <cell r="I51">
            <v>23440.1</v>
          </cell>
          <cell r="J51">
            <v>20981.8</v>
          </cell>
          <cell r="K51">
            <v>20159.4</v>
          </cell>
        </row>
        <row r="52">
          <cell r="A52" t="str">
            <v>Japan</v>
          </cell>
          <cell r="B52">
            <v>9958.3</v>
          </cell>
          <cell r="C52">
            <v>9650.9</v>
          </cell>
          <cell r="D52">
            <v>10254.1</v>
          </cell>
          <cell r="E52">
            <v>10203.2</v>
          </cell>
          <cell r="F52">
            <v>10840.9</v>
          </cell>
          <cell r="G52">
            <v>11276.4</v>
          </cell>
          <cell r="H52">
            <v>11308.8</v>
          </cell>
          <cell r="I52">
            <v>11489.3</v>
          </cell>
          <cell r="J52">
            <v>11634.7</v>
          </cell>
          <cell r="K52">
            <v>12150.4</v>
          </cell>
        </row>
      </sheetData>
      <sheetData sheetId="5">
        <row r="12">
          <cell r="A12" t="str">
            <v>European Union (28 countries)</v>
          </cell>
          <cell r="B12">
            <v>5158518</v>
          </cell>
          <cell r="C12">
            <v>5146094</v>
          </cell>
          <cell r="D12">
            <v>4783231</v>
          </cell>
          <cell r="E12">
            <v>4987397</v>
          </cell>
          <cell r="F12">
            <v>5171441</v>
          </cell>
          <cell r="G12">
            <v>5344040</v>
          </cell>
          <cell r="H12">
            <v>5608564</v>
          </cell>
          <cell r="I12">
            <v>5743607</v>
          </cell>
          <cell r="J12">
            <v>5789687</v>
          </cell>
          <cell r="K12">
            <v>5667845</v>
          </cell>
          <cell r="M12">
            <v>0.28845385081611435</v>
          </cell>
          <cell r="N12">
            <v>0.28029990125409854</v>
          </cell>
          <cell r="O12">
            <v>0.2562698016188204</v>
          </cell>
          <cell r="P12">
            <v>0.2636161268216647</v>
          </cell>
          <cell r="Q12">
            <v>0.2718350592327546</v>
          </cell>
          <cell r="R12">
            <v>0.27861732806418243</v>
          </cell>
          <cell r="S12">
            <v>0.28601360233246953</v>
          </cell>
          <cell r="T12">
            <v>0.287308705164032</v>
          </cell>
          <cell r="U12">
            <v>0.2854417385613639</v>
          </cell>
          <cell r="V12">
            <v>0.2799503306719708</v>
          </cell>
        </row>
        <row r="13">
          <cell r="A13" t="str">
            <v>European Union (27 countries)</v>
          </cell>
          <cell r="B13">
            <v>5155434</v>
          </cell>
          <cell r="C13">
            <v>5141765</v>
          </cell>
          <cell r="D13">
            <v>4778853</v>
          </cell>
          <cell r="E13">
            <v>4981930</v>
          </cell>
          <cell r="F13">
            <v>5164364</v>
          </cell>
          <cell r="G13">
            <v>5335564</v>
          </cell>
          <cell r="H13">
            <v>5598967</v>
          </cell>
          <cell r="I13">
            <v>5733855</v>
          </cell>
          <cell r="J13">
            <v>5779331</v>
          </cell>
          <cell r="K13">
            <v>5656710</v>
          </cell>
          <cell r="M13">
            <v>0.29025701882886</v>
          </cell>
          <cell r="N13">
            <v>0.2820044577607724</v>
          </cell>
          <cell r="O13">
            <v>0.25789584087396517</v>
          </cell>
          <cell r="P13">
            <v>0.26524291017621227</v>
          </cell>
          <cell r="Q13">
            <v>0.27347552246214835</v>
          </cell>
          <cell r="R13">
            <v>0.2802709626429106</v>
          </cell>
          <cell r="S13">
            <v>0.28756357996836424</v>
          </cell>
          <cell r="T13">
            <v>0.28898713445529434</v>
          </cell>
          <cell r="U13">
            <v>0.2871104812275324</v>
          </cell>
          <cell r="V13">
            <v>0.2815879807688</v>
          </cell>
        </row>
        <row r="14">
          <cell r="A14" t="str">
            <v>Euro area (18 countries)</v>
          </cell>
          <cell r="B14">
            <v>2017497</v>
          </cell>
          <cell r="C14">
            <v>1996844</v>
          </cell>
          <cell r="D14">
            <v>1521398</v>
          </cell>
          <cell r="E14">
            <v>1563543</v>
          </cell>
          <cell r="F14">
            <v>1605417</v>
          </cell>
          <cell r="G14">
            <v>1643330</v>
          </cell>
          <cell r="H14">
            <v>1751042</v>
          </cell>
          <cell r="I14">
            <v>1912032</v>
          </cell>
          <cell r="J14">
            <v>2103881</v>
          </cell>
          <cell r="K14">
            <v>2159653</v>
          </cell>
          <cell r="M14">
            <v>0.18086783879958443</v>
          </cell>
          <cell r="N14">
            <v>0.1742971183651067</v>
          </cell>
          <cell r="O14">
            <v>0.13205286843441025</v>
          </cell>
          <cell r="P14">
            <v>0.1348369401833732</v>
          </cell>
          <cell r="Q14">
            <v>0.13902576651712362</v>
          </cell>
          <cell r="R14">
            <v>0.14200920912865853</v>
          </cell>
          <cell r="S14">
            <v>0.14776372851180009</v>
          </cell>
          <cell r="T14">
            <v>0.15667911392560652</v>
          </cell>
          <cell r="U14">
            <v>0.16615834395838097</v>
          </cell>
          <cell r="V14">
            <v>0.1677935242426013</v>
          </cell>
        </row>
        <row r="15">
          <cell r="A15" t="str">
            <v>Euro area (17 countries)</v>
          </cell>
          <cell r="B15">
            <v>1899982</v>
          </cell>
          <cell r="C15">
            <v>1871801</v>
          </cell>
          <cell r="D15">
            <v>1395263</v>
          </cell>
          <cell r="E15">
            <v>1437543</v>
          </cell>
          <cell r="F15">
            <v>1481375</v>
          </cell>
          <cell r="G15">
            <v>1521824</v>
          </cell>
          <cell r="H15">
            <v>1632465</v>
          </cell>
          <cell r="I15">
            <v>1806470</v>
          </cell>
          <cell r="J15">
            <v>2006981</v>
          </cell>
          <cell r="K15">
            <v>2069692</v>
          </cell>
          <cell r="M15">
            <v>0.1721685459041485</v>
          </cell>
          <cell r="N15">
            <v>0.16522360166427513</v>
          </cell>
          <cell r="O15">
            <v>0.12249440802105488</v>
          </cell>
          <cell r="P15">
            <v>0.1253888355027061</v>
          </cell>
          <cell r="Q15">
            <v>0.12973890196507745</v>
          </cell>
          <cell r="R15">
            <v>0.13297733461630815</v>
          </cell>
          <cell r="S15">
            <v>0.13923033865552892</v>
          </cell>
          <cell r="T15">
            <v>0.14940712135872505</v>
          </cell>
          <cell r="U15">
            <v>0.15981631858709253</v>
          </cell>
          <cell r="V15">
            <v>0.16202563752289345</v>
          </cell>
        </row>
        <row r="16">
          <cell r="A16" t="str">
            <v>Belgium</v>
          </cell>
          <cell r="B16">
            <v>208491</v>
          </cell>
          <cell r="C16">
            <v>213857</v>
          </cell>
          <cell r="D16">
            <v>214440</v>
          </cell>
          <cell r="E16">
            <v>218373</v>
          </cell>
          <cell r="F16">
            <v>219766</v>
          </cell>
          <cell r="G16">
            <v>226936</v>
          </cell>
          <cell r="H16">
            <v>242537</v>
          </cell>
          <cell r="I16">
            <v>251721</v>
          </cell>
          <cell r="J16">
            <v>263203</v>
          </cell>
          <cell r="K16">
            <v>273838</v>
          </cell>
          <cell r="M16">
            <v>0.556670725064881</v>
          </cell>
          <cell r="N16">
            <v>0.5538758384916216</v>
          </cell>
          <cell r="O16">
            <v>0.550485564001263</v>
          </cell>
          <cell r="P16">
            <v>0.5536461753378952</v>
          </cell>
          <cell r="Q16">
            <v>0.5582251890461204</v>
          </cell>
          <cell r="R16">
            <v>0.5650065230597632</v>
          </cell>
          <cell r="S16">
            <v>0.5703813799477446</v>
          </cell>
          <cell r="T16">
            <v>0.56527265337103</v>
          </cell>
          <cell r="U16">
            <v>0.5691872522539082</v>
          </cell>
          <cell r="V16">
            <v>0.5732282211876611</v>
          </cell>
        </row>
        <row r="17">
          <cell r="A17" t="str">
            <v>French Community in Belgium (including small German-speaking Community)</v>
          </cell>
          <cell r="B17">
            <v>93240</v>
          </cell>
          <cell r="C17">
            <v>94055</v>
          </cell>
          <cell r="D17">
            <v>98639</v>
          </cell>
          <cell r="E17">
            <v>97735</v>
          </cell>
          <cell r="F17">
            <v>98062</v>
          </cell>
          <cell r="G17">
            <v>103432</v>
          </cell>
          <cell r="H17">
            <v>107930</v>
          </cell>
          <cell r="I17">
            <v>110657</v>
          </cell>
          <cell r="J17">
            <v>114100</v>
          </cell>
          <cell r="K17" t="str">
            <v>:</v>
          </cell>
          <cell r="M17">
            <v>0.5458696797611381</v>
          </cell>
          <cell r="N17">
            <v>0.5253148649780781</v>
          </cell>
          <cell r="O17">
            <v>0.5462192319406374</v>
          </cell>
          <cell r="P17">
            <v>0.5370822205369998</v>
          </cell>
          <cell r="Q17">
            <v>0.5422913360135819</v>
          </cell>
          <cell r="R17">
            <v>0.5596303470366082</v>
          </cell>
          <cell r="S17">
            <v>0.5659259414620846</v>
          </cell>
          <cell r="T17">
            <v>0.5633291589032449</v>
          </cell>
          <cell r="U17">
            <v>0.5707482754998424</v>
          </cell>
          <cell r="V17" t="str">
            <v>:</v>
          </cell>
        </row>
        <row r="18">
          <cell r="A18" t="str">
            <v>Flemish Community in Belgium</v>
          </cell>
          <cell r="B18">
            <v>113452</v>
          </cell>
          <cell r="C18">
            <v>116383</v>
          </cell>
          <cell r="D18">
            <v>115801</v>
          </cell>
          <cell r="E18">
            <v>120638</v>
          </cell>
          <cell r="F18">
            <v>121704</v>
          </cell>
          <cell r="G18">
            <v>123504</v>
          </cell>
          <cell r="H18">
            <v>134517</v>
          </cell>
          <cell r="I18">
            <v>141064</v>
          </cell>
          <cell r="J18">
            <v>149103</v>
          </cell>
          <cell r="K18" t="str">
            <v>:</v>
          </cell>
          <cell r="M18">
            <v>0.5568961624174119</v>
          </cell>
          <cell r="N18">
            <v>0.5620602226354043</v>
          </cell>
          <cell r="O18">
            <v>0.5541725289765603</v>
          </cell>
          <cell r="P18">
            <v>0.5678338267758045</v>
          </cell>
          <cell r="Q18">
            <v>0.571761455994137</v>
          </cell>
          <cell r="R18">
            <v>0.5695890790019831</v>
          </cell>
          <cell r="S18">
            <v>0.5736210315345088</v>
          </cell>
          <cell r="T18">
            <v>0.5668066298342541</v>
          </cell>
          <cell r="U18">
            <v>0.5679984457498114</v>
          </cell>
          <cell r="V18" t="str">
            <v>:</v>
          </cell>
        </row>
        <row r="19">
          <cell r="A19" t="str">
            <v>Bulgaria</v>
          </cell>
          <cell r="B19">
            <v>30984</v>
          </cell>
          <cell r="C19">
            <v>32802</v>
          </cell>
          <cell r="D19">
            <v>39099</v>
          </cell>
          <cell r="E19">
            <v>45144</v>
          </cell>
          <cell r="F19">
            <v>50685</v>
          </cell>
          <cell r="G19">
            <v>54966</v>
          </cell>
          <cell r="H19">
            <v>58380</v>
          </cell>
          <cell r="I19">
            <v>63037</v>
          </cell>
          <cell r="J19">
            <v>57344</v>
          </cell>
          <cell r="K19">
            <v>52729</v>
          </cell>
          <cell r="M19">
            <v>0.1344132435047047</v>
          </cell>
          <cell r="N19">
            <v>0.1435737171069909</v>
          </cell>
          <cell r="O19">
            <v>0.16434435015068788</v>
          </cell>
          <cell r="P19">
            <v>0.18542371767489238</v>
          </cell>
          <cell r="Q19">
            <v>0.1959279761260495</v>
          </cell>
          <cell r="R19">
            <v>0.2078400381149726</v>
          </cell>
          <cell r="S19">
            <v>0.21287379624936645</v>
          </cell>
          <cell r="T19">
            <v>0.21957531889398996</v>
          </cell>
          <cell r="U19">
            <v>0.20102010411371882</v>
          </cell>
          <cell r="V19">
            <v>0.18501728100492992</v>
          </cell>
        </row>
        <row r="20">
          <cell r="A20" t="str">
            <v>Czech Republic</v>
          </cell>
          <cell r="B20">
            <v>20183</v>
          </cell>
          <cell r="C20">
            <v>24010</v>
          </cell>
          <cell r="D20">
            <v>29971</v>
          </cell>
          <cell r="E20">
            <v>36090</v>
          </cell>
          <cell r="F20">
            <v>43394</v>
          </cell>
          <cell r="G20">
            <v>53087</v>
          </cell>
          <cell r="H20">
            <v>60166</v>
          </cell>
          <cell r="I20">
            <v>66638</v>
          </cell>
          <cell r="J20">
            <v>68481</v>
          </cell>
          <cell r="K20">
            <v>62285</v>
          </cell>
          <cell r="M20">
            <v>0.07032379678119588</v>
          </cell>
          <cell r="N20">
            <v>0.07529997679217708</v>
          </cell>
          <cell r="O20">
            <v>0.08911797851367946</v>
          </cell>
          <cell r="P20">
            <v>0.10696344156132838</v>
          </cell>
          <cell r="Q20">
            <v>0.11966467197970383</v>
          </cell>
          <cell r="R20">
            <v>0.13523972079278546</v>
          </cell>
          <cell r="S20">
            <v>0.14433593140888623</v>
          </cell>
          <cell r="T20">
            <v>0.15236627537418201</v>
          </cell>
          <cell r="U20">
            <v>0.15349046750254394</v>
          </cell>
          <cell r="V20">
            <v>0.14148286123162893</v>
          </cell>
        </row>
        <row r="21">
          <cell r="A21" t="str">
            <v>Denmark</v>
          </cell>
          <cell r="B21">
            <v>1277</v>
          </cell>
          <cell r="C21">
            <v>2391</v>
          </cell>
          <cell r="D21">
            <v>2452</v>
          </cell>
          <cell r="E21">
            <v>4367</v>
          </cell>
          <cell r="F21">
            <v>5114</v>
          </cell>
          <cell r="G21">
            <v>4124</v>
          </cell>
          <cell r="H21">
            <v>4076</v>
          </cell>
          <cell r="I21">
            <v>4253</v>
          </cell>
          <cell r="J21">
            <v>5341</v>
          </cell>
          <cell r="K21">
            <v>5916</v>
          </cell>
          <cell r="M21">
            <v>0.006329741357945139</v>
          </cell>
          <cell r="N21">
            <v>0.011011836227145029</v>
          </cell>
          <cell r="O21">
            <v>0.010557361520742287</v>
          </cell>
          <cell r="P21">
            <v>0.01907878353641221</v>
          </cell>
          <cell r="Q21">
            <v>0.0220246862537361</v>
          </cell>
          <cell r="R21">
            <v>0.017875487089685185</v>
          </cell>
          <cell r="S21">
            <v>0.017376179798272613</v>
          </cell>
          <cell r="T21">
            <v>0.01768134499617521</v>
          </cell>
          <cell r="U21">
            <v>0.02062703721440378</v>
          </cell>
          <cell r="V21">
            <v>0.021512023242875686</v>
          </cell>
        </row>
        <row r="22">
          <cell r="A22" t="str">
            <v>Germany</v>
          </cell>
          <cell r="B22">
            <v>119787</v>
          </cell>
          <cell r="C22">
            <v>125864</v>
          </cell>
          <cell r="D22">
            <v>193606</v>
          </cell>
          <cell r="E22">
            <v>204937</v>
          </cell>
          <cell r="F22">
            <v>209274</v>
          </cell>
          <cell r="G22">
            <v>219566</v>
          </cell>
          <cell r="H22">
            <v>295301</v>
          </cell>
          <cell r="I22">
            <v>318429</v>
          </cell>
          <cell r="J22">
            <v>337064</v>
          </cell>
          <cell r="K22">
            <v>376353</v>
          </cell>
          <cell r="M22">
            <v>0.05341917599782733</v>
          </cell>
          <cell r="N22">
            <v>0.05400829107767275</v>
          </cell>
          <cell r="O22">
            <v>0.0853363164856632</v>
          </cell>
          <cell r="P22">
            <v>0.08951305217594503</v>
          </cell>
          <cell r="Q22">
            <v>0.09183126749475733</v>
          </cell>
          <cell r="R22">
            <v>0.0977962156446508</v>
          </cell>
          <cell r="S22">
            <v>0.12109448043959649</v>
          </cell>
          <cell r="T22">
            <v>0.1246024842314343</v>
          </cell>
          <cell r="U22">
            <v>0.1219869162206726</v>
          </cell>
          <cell r="V22">
            <v>0.12803461040332878</v>
          </cell>
        </row>
        <row r="23">
          <cell r="A23" t="str">
            <v>Estonia</v>
          </cell>
          <cell r="B23">
            <v>52675</v>
          </cell>
          <cell r="C23">
            <v>54039</v>
          </cell>
          <cell r="D23">
            <v>55710</v>
          </cell>
          <cell r="E23">
            <v>57087</v>
          </cell>
          <cell r="F23">
            <v>57600</v>
          </cell>
          <cell r="G23">
            <v>57368</v>
          </cell>
          <cell r="H23">
            <v>57604</v>
          </cell>
          <cell r="I23">
            <v>57842</v>
          </cell>
          <cell r="J23">
            <v>57503</v>
          </cell>
          <cell r="K23">
            <v>55839</v>
          </cell>
          <cell r="M23">
            <v>0.8278978388998035</v>
          </cell>
          <cell r="N23">
            <v>0.823025023226062</v>
          </cell>
          <cell r="O23">
            <v>0.8221664698937426</v>
          </cell>
          <cell r="P23">
            <v>0.8359863517214111</v>
          </cell>
          <cell r="Q23">
            <v>0.8376110634461297</v>
          </cell>
          <cell r="R23">
            <v>0.8415678910925948</v>
          </cell>
          <cell r="S23">
            <v>0.8421760552054854</v>
          </cell>
          <cell r="T23">
            <v>0.8384721316228165</v>
          </cell>
          <cell r="U23">
            <v>0.832014237552993</v>
          </cell>
          <cell r="V23">
            <v>0.8259351842264854</v>
          </cell>
        </row>
        <row r="24">
          <cell r="A24" t="str">
            <v>Ireland</v>
          </cell>
          <cell r="B24">
            <v>11304</v>
          </cell>
          <cell r="C24">
            <v>13539</v>
          </cell>
          <cell r="D24">
            <v>14033</v>
          </cell>
          <cell r="E24">
            <v>14705</v>
          </cell>
          <cell r="F24">
            <v>16252</v>
          </cell>
          <cell r="G24">
            <v>8341</v>
          </cell>
          <cell r="H24">
            <v>5715</v>
          </cell>
          <cell r="I24">
            <v>8650</v>
          </cell>
          <cell r="J24">
            <v>9243</v>
          </cell>
          <cell r="K24">
            <v>4298</v>
          </cell>
          <cell r="M24">
            <v>0.062261438556486394</v>
          </cell>
          <cell r="N24">
            <v>0.07189549425165281</v>
          </cell>
          <cell r="O24">
            <v>0.07521936524782778</v>
          </cell>
          <cell r="P24">
            <v>0.07904044204596762</v>
          </cell>
          <cell r="Q24">
            <v>0.08538001250334912</v>
          </cell>
          <cell r="R24">
            <v>0.04672357969504476</v>
          </cell>
          <cell r="S24">
            <v>0.03129637641080122</v>
          </cell>
          <cell r="T24">
            <v>0.044585560463689826</v>
          </cell>
          <cell r="U24">
            <v>0.04708105602559074</v>
          </cell>
          <cell r="V24">
            <v>0.022310235819919335</v>
          </cell>
        </row>
        <row r="25">
          <cell r="A25" t="str">
            <v>Greece</v>
          </cell>
          <cell r="B25" t="str">
            <v>:</v>
          </cell>
          <cell r="C25" t="str">
            <v>:</v>
          </cell>
          <cell r="D25" t="str">
            <v>:</v>
          </cell>
          <cell r="E25" t="str">
            <v>:</v>
          </cell>
          <cell r="F25" t="str">
            <v>:</v>
          </cell>
          <cell r="G25" t="str">
            <v>:</v>
          </cell>
          <cell r="H25" t="str">
            <v>:</v>
          </cell>
          <cell r="I25" t="str">
            <v>:</v>
          </cell>
          <cell r="J25" t="str">
            <v>:</v>
          </cell>
          <cell r="K25" t="str">
            <v>:</v>
          </cell>
          <cell r="M25" t="str">
            <v>:</v>
          </cell>
          <cell r="N25" t="str">
            <v>:</v>
          </cell>
          <cell r="O25" t="str">
            <v>:</v>
          </cell>
          <cell r="P25" t="str">
            <v>:</v>
          </cell>
          <cell r="Q25" t="str">
            <v>:</v>
          </cell>
          <cell r="R25" t="str">
            <v>:</v>
          </cell>
          <cell r="S25" t="str">
            <v>:</v>
          </cell>
          <cell r="T25" t="str">
            <v>:</v>
          </cell>
          <cell r="U25" t="str">
            <v>:</v>
          </cell>
          <cell r="V25" t="str">
            <v>:</v>
          </cell>
        </row>
        <row r="26">
          <cell r="A26" t="str">
            <v>Spain</v>
          </cell>
          <cell r="B26">
            <v>250173</v>
          </cell>
          <cell r="C26">
            <v>250064</v>
          </cell>
          <cell r="D26">
            <v>241011</v>
          </cell>
          <cell r="E26">
            <v>240126</v>
          </cell>
          <cell r="F26">
            <v>245097</v>
          </cell>
          <cell r="G26">
            <v>250895</v>
          </cell>
          <cell r="H26">
            <v>210809</v>
          </cell>
          <cell r="I26">
            <v>278706</v>
          </cell>
          <cell r="J26">
            <v>287646</v>
          </cell>
          <cell r="K26">
            <v>299731</v>
          </cell>
          <cell r="M26">
            <v>0.13591874854327948</v>
          </cell>
          <cell r="N26">
            <v>0.13591151272648613</v>
          </cell>
          <cell r="O26">
            <v>0.1332028631228953</v>
          </cell>
          <cell r="P26">
            <v>0.13420453440372357</v>
          </cell>
          <cell r="Q26">
            <v>0.13788876274403683</v>
          </cell>
          <cell r="R26">
            <v>0.1408716021558445</v>
          </cell>
          <cell r="S26">
            <v>0.1170618724435456</v>
          </cell>
          <cell r="T26">
            <v>0.1483289009474857</v>
          </cell>
          <cell r="U26">
            <v>0.14747431660481872</v>
          </cell>
          <cell r="V26">
            <v>0.15247053533140473</v>
          </cell>
        </row>
        <row r="27">
          <cell r="A27" t="str">
            <v>France</v>
          </cell>
          <cell r="B27">
            <v>341016</v>
          </cell>
          <cell r="C27">
            <v>353388</v>
          </cell>
          <cell r="D27">
            <v>359030</v>
          </cell>
          <cell r="E27">
            <v>364783</v>
          </cell>
          <cell r="F27">
            <v>372320</v>
          </cell>
          <cell r="G27">
            <v>392085</v>
          </cell>
          <cell r="H27">
            <v>409049</v>
          </cell>
          <cell r="I27">
            <v>442019</v>
          </cell>
          <cell r="J27">
            <v>453531</v>
          </cell>
          <cell r="K27">
            <v>470133</v>
          </cell>
          <cell r="M27">
            <v>0.16092119997225302</v>
          </cell>
          <cell r="N27">
            <v>0.16358283571726148</v>
          </cell>
          <cell r="O27">
            <v>0.1641367789728639</v>
          </cell>
          <cell r="P27">
            <v>0.1657199864982798</v>
          </cell>
          <cell r="Q27">
            <v>0.17082777970227184</v>
          </cell>
          <cell r="R27">
            <v>0.18114027104167263</v>
          </cell>
          <cell r="S27">
            <v>0.18825416330127873</v>
          </cell>
          <cell r="T27">
            <v>0.19688191646062508</v>
          </cell>
          <cell r="U27">
            <v>0.20072646062224048</v>
          </cell>
          <cell r="V27">
            <v>0.20473447354141827</v>
          </cell>
        </row>
        <row r="28">
          <cell r="A28" t="str">
            <v>Croatia</v>
          </cell>
          <cell r="B28">
            <v>3084</v>
          </cell>
          <cell r="C28">
            <v>4329</v>
          </cell>
          <cell r="D28">
            <v>4378</v>
          </cell>
          <cell r="E28">
            <v>5467</v>
          </cell>
          <cell r="F28">
            <v>7077</v>
          </cell>
          <cell r="G28">
            <v>8476</v>
          </cell>
          <cell r="H28">
            <v>9597</v>
          </cell>
          <cell r="I28">
            <v>9752</v>
          </cell>
          <cell r="J28">
            <v>10356</v>
          </cell>
          <cell r="K28">
            <v>11135</v>
          </cell>
          <cell r="M28">
            <v>0.02533642233942919</v>
          </cell>
          <cell r="N28">
            <v>0.034269565079716915</v>
          </cell>
          <cell r="O28">
            <v>0.03251199334610643</v>
          </cell>
          <cell r="P28">
            <v>0.040008489088593883</v>
          </cell>
          <cell r="Q28">
            <v>0.05055144432698077</v>
          </cell>
          <cell r="R28">
            <v>0.05910327034376961</v>
          </cell>
          <cell r="S28">
            <v>0.06900890924648916</v>
          </cell>
          <cell r="T28">
            <v>0.06507710890005539</v>
          </cell>
          <cell r="U28">
            <v>0.06726422447388933</v>
          </cell>
          <cell r="V28">
            <v>0.07079325318363014</v>
          </cell>
        </row>
        <row r="29">
          <cell r="A29" t="str">
            <v>Italy</v>
          </cell>
          <cell r="B29">
            <v>124658</v>
          </cell>
          <cell r="C29">
            <v>126962</v>
          </cell>
          <cell r="D29">
            <v>128872</v>
          </cell>
          <cell r="E29">
            <v>146796</v>
          </cell>
          <cell r="F29">
            <v>156877</v>
          </cell>
          <cell r="G29">
            <v>139963</v>
          </cell>
          <cell r="H29">
            <v>153752</v>
          </cell>
          <cell r="I29">
            <v>168672</v>
          </cell>
          <cell r="J29">
            <v>188757</v>
          </cell>
          <cell r="K29">
            <v>181830</v>
          </cell>
          <cell r="M29">
            <v>0.0651516291827118</v>
          </cell>
          <cell r="N29">
            <v>0.06391250527939382</v>
          </cell>
          <cell r="O29">
            <v>0.06395639102371317</v>
          </cell>
          <cell r="P29">
            <v>0.07234812025294933</v>
          </cell>
          <cell r="Q29">
            <v>0.07714091270734967</v>
          </cell>
          <cell r="R29">
            <v>0.06950000397247867</v>
          </cell>
          <cell r="S29">
            <v>0.0764283970924282</v>
          </cell>
          <cell r="T29">
            <v>0.08517071559822036</v>
          </cell>
          <cell r="U29">
            <v>0.09593411971829197</v>
          </cell>
          <cell r="V29">
            <v>0.09441153105253046</v>
          </cell>
        </row>
        <row r="30">
          <cell r="A30" t="str">
            <v>Cyprus</v>
          </cell>
          <cell r="B30" t="str">
            <v>:</v>
          </cell>
          <cell r="C30">
            <v>14669</v>
          </cell>
          <cell r="D30">
            <v>13608</v>
          </cell>
          <cell r="E30">
            <v>13712</v>
          </cell>
          <cell r="F30">
            <v>15075</v>
          </cell>
          <cell r="G30">
            <v>17908</v>
          </cell>
          <cell r="H30">
            <v>22210</v>
          </cell>
          <cell r="I30">
            <v>22588</v>
          </cell>
          <cell r="J30">
            <v>21517</v>
          </cell>
          <cell r="K30">
            <v>19786</v>
          </cell>
          <cell r="M30" t="str">
            <v>:</v>
          </cell>
          <cell r="N30">
            <v>0.7035829056549475</v>
          </cell>
          <cell r="O30">
            <v>0.6777567486801475</v>
          </cell>
          <cell r="P30">
            <v>0.6660513916549279</v>
          </cell>
          <cell r="Q30">
            <v>0.6782291807261439</v>
          </cell>
          <cell r="R30">
            <v>0.6971348489567113</v>
          </cell>
          <cell r="S30">
            <v>0.7167753178854966</v>
          </cell>
          <cell r="T30">
            <v>0.7007725002326808</v>
          </cell>
          <cell r="U30">
            <v>0.6699358615106794</v>
          </cell>
          <cell r="V30">
            <v>0.6227495908346972</v>
          </cell>
        </row>
        <row r="31">
          <cell r="A31" t="str">
            <v>Latvia</v>
          </cell>
          <cell r="B31">
            <v>117515</v>
          </cell>
          <cell r="C31">
            <v>125043</v>
          </cell>
          <cell r="D31">
            <v>126135</v>
          </cell>
          <cell r="E31">
            <v>126000</v>
          </cell>
          <cell r="F31">
            <v>124042</v>
          </cell>
          <cell r="G31">
            <v>121506</v>
          </cell>
          <cell r="H31">
            <v>118577</v>
          </cell>
          <cell r="I31">
            <v>105562</v>
          </cell>
          <cell r="J31">
            <v>96900</v>
          </cell>
          <cell r="K31">
            <v>89961</v>
          </cell>
          <cell r="M31">
            <v>0.9879859429647565</v>
          </cell>
          <cell r="N31">
            <v>0.9795309268659522</v>
          </cell>
          <cell r="O31">
            <v>0.9650283843128854</v>
          </cell>
          <cell r="P31">
            <v>0.9609151572926596</v>
          </cell>
          <cell r="Q31">
            <v>0.9578754720186567</v>
          </cell>
          <cell r="R31">
            <v>0.9510488415779587</v>
          </cell>
          <cell r="S31">
            <v>0.9458918315252074</v>
          </cell>
          <cell r="T31">
            <v>0.9377703945205966</v>
          </cell>
          <cell r="U31">
            <v>0.9330226467416423</v>
          </cell>
          <cell r="V31">
            <v>0.9270411475561876</v>
          </cell>
        </row>
        <row r="32">
          <cell r="A32" t="str">
            <v>Lithuania</v>
          </cell>
          <cell r="B32">
            <v>8366</v>
          </cell>
          <cell r="C32">
            <v>12242</v>
          </cell>
          <cell r="D32">
            <v>14523</v>
          </cell>
          <cell r="E32">
            <v>16467</v>
          </cell>
          <cell r="F32">
            <v>18503</v>
          </cell>
          <cell r="G32">
            <v>23576</v>
          </cell>
          <cell r="H32">
            <v>25528</v>
          </cell>
          <cell r="I32">
            <v>23686</v>
          </cell>
          <cell r="J32">
            <v>21521</v>
          </cell>
          <cell r="K32">
            <v>18907</v>
          </cell>
          <cell r="M32">
            <v>0.04991468085868048</v>
          </cell>
          <cell r="N32">
            <v>0.06702216187806587</v>
          </cell>
          <cell r="O32">
            <v>0.07432256083518846</v>
          </cell>
          <cell r="P32">
            <v>0.0828036687652111</v>
          </cell>
          <cell r="Q32">
            <v>0.09258212203847789</v>
          </cell>
          <cell r="R32">
            <v>0.11513573964554835</v>
          </cell>
          <cell r="S32">
            <v>0.12113274873780511</v>
          </cell>
          <cell r="T32">
            <v>0.11762252139065317</v>
          </cell>
          <cell r="U32">
            <v>0.11501360111587937</v>
          </cell>
          <cell r="V32">
            <v>0.10799926884717763</v>
          </cell>
        </row>
        <row r="33">
          <cell r="A33" t="str">
            <v>Luxembourg</v>
          </cell>
          <cell r="B33" t="str">
            <v>:</v>
          </cell>
          <cell r="C33" t="str">
            <v>:</v>
          </cell>
          <cell r="D33" t="str">
            <v>:</v>
          </cell>
          <cell r="E33" t="str">
            <v>:</v>
          </cell>
          <cell r="F33" t="str">
            <v>:</v>
          </cell>
          <cell r="G33" t="str">
            <v>:</v>
          </cell>
          <cell r="H33" t="str">
            <v>:</v>
          </cell>
          <cell r="I33" t="str">
            <v>:</v>
          </cell>
          <cell r="J33">
            <v>5376</v>
          </cell>
          <cell r="K33">
            <v>5686</v>
          </cell>
          <cell r="M33" t="str">
            <v>:</v>
          </cell>
          <cell r="N33" t="str">
            <v>:</v>
          </cell>
          <cell r="O33" t="str">
            <v>:</v>
          </cell>
          <cell r="P33" t="str">
            <v>:</v>
          </cell>
          <cell r="Q33" t="str">
            <v>:</v>
          </cell>
          <cell r="R33" t="str">
            <v>:</v>
          </cell>
          <cell r="S33" t="str">
            <v>:</v>
          </cell>
          <cell r="T33" t="str">
            <v>:</v>
          </cell>
          <cell r="U33">
            <v>1</v>
          </cell>
          <cell r="V33">
            <v>0.9344289235825801</v>
          </cell>
        </row>
        <row r="34">
          <cell r="A34" t="str">
            <v>Hungary</v>
          </cell>
          <cell r="B34">
            <v>58663</v>
          </cell>
          <cell r="C34">
            <v>65260</v>
          </cell>
          <cell r="D34">
            <v>65637</v>
          </cell>
          <cell r="E34">
            <v>65933</v>
          </cell>
          <cell r="F34">
            <v>66700</v>
          </cell>
          <cell r="G34">
            <v>65363</v>
          </cell>
          <cell r="H34">
            <v>64637</v>
          </cell>
          <cell r="I34">
            <v>64472</v>
          </cell>
          <cell r="J34">
            <v>64106</v>
          </cell>
          <cell r="K34">
            <v>64801</v>
          </cell>
          <cell r="M34">
            <v>0.1502434351893826</v>
          </cell>
          <cell r="N34">
            <v>0.15457971419570465</v>
          </cell>
          <cell r="O34">
            <v>0.15053943469445796</v>
          </cell>
          <cell r="P34">
            <v>0.15029108597635754</v>
          </cell>
          <cell r="Q34">
            <v>0.1545512683862716</v>
          </cell>
          <cell r="R34">
            <v>0.1579904040220925</v>
          </cell>
          <cell r="S34">
            <v>0.16253561289381638</v>
          </cell>
          <cell r="T34">
            <v>0.16575909499935723</v>
          </cell>
          <cell r="U34">
            <v>0.16784882975018786</v>
          </cell>
          <cell r="V34">
            <v>0.1701899111506814</v>
          </cell>
        </row>
        <row r="35">
          <cell r="A35" t="str">
            <v>Malta</v>
          </cell>
          <cell r="B35" t="str">
            <v>:</v>
          </cell>
          <cell r="C35" t="str">
            <v>:</v>
          </cell>
          <cell r="D35" t="str">
            <v>:</v>
          </cell>
          <cell r="E35" t="str">
            <v>:</v>
          </cell>
          <cell r="F35" t="str">
            <v>:</v>
          </cell>
          <cell r="G35" t="str">
            <v>:</v>
          </cell>
          <cell r="H35" t="str">
            <v>:</v>
          </cell>
          <cell r="I35" t="str">
            <v>:</v>
          </cell>
          <cell r="J35" t="str">
            <v>:</v>
          </cell>
          <cell r="K35" t="str">
            <v>:</v>
          </cell>
          <cell r="M35" t="str">
            <v>:</v>
          </cell>
          <cell r="N35" t="str">
            <v>:</v>
          </cell>
          <cell r="O35" t="str">
            <v>:</v>
          </cell>
          <cell r="P35" t="str">
            <v>:</v>
          </cell>
          <cell r="Q35" t="str">
            <v>:</v>
          </cell>
          <cell r="R35" t="str">
            <v>:</v>
          </cell>
          <cell r="S35" t="str">
            <v>:</v>
          </cell>
          <cell r="T35" t="str">
            <v>:</v>
          </cell>
          <cell r="U35" t="str">
            <v>:</v>
          </cell>
          <cell r="V35" t="str">
            <v>:</v>
          </cell>
        </row>
        <row r="36">
          <cell r="A36" t="str">
            <v>Netherlands</v>
          </cell>
          <cell r="B36">
            <v>526767</v>
          </cell>
          <cell r="C36">
            <v>543396</v>
          </cell>
          <cell r="D36" t="str">
            <v>:</v>
          </cell>
          <cell r="E36" t="str">
            <v>:</v>
          </cell>
          <cell r="F36" t="str">
            <v>:</v>
          </cell>
          <cell r="G36" t="str">
            <v>:</v>
          </cell>
          <cell r="H36" t="str">
            <v>:</v>
          </cell>
          <cell r="I36" t="str">
            <v>:</v>
          </cell>
          <cell r="J36">
            <v>103488</v>
          </cell>
          <cell r="K36">
            <v>106023</v>
          </cell>
          <cell r="M36">
            <v>1</v>
          </cell>
          <cell r="N36">
            <v>1</v>
          </cell>
          <cell r="O36" t="str">
            <v>:</v>
          </cell>
          <cell r="P36" t="str">
            <v>:</v>
          </cell>
          <cell r="Q36" t="str">
            <v>:</v>
          </cell>
          <cell r="R36" t="str">
            <v>:</v>
          </cell>
          <cell r="S36" t="str">
            <v>:</v>
          </cell>
          <cell r="T36" t="str">
            <v>:</v>
          </cell>
          <cell r="U36">
            <v>0.13267454173899443</v>
          </cell>
          <cell r="V36">
            <v>0.13358440072674307</v>
          </cell>
        </row>
        <row r="37">
          <cell r="A37" t="str">
            <v>Austria</v>
          </cell>
          <cell r="B37">
            <v>26597</v>
          </cell>
          <cell r="C37">
            <v>28347</v>
          </cell>
          <cell r="D37">
            <v>31296</v>
          </cell>
          <cell r="E37">
            <v>33572</v>
          </cell>
          <cell r="F37">
            <v>36781</v>
          </cell>
          <cell r="G37">
            <v>45352</v>
          </cell>
          <cell r="H37">
            <v>51429</v>
          </cell>
          <cell r="I37">
            <v>56990</v>
          </cell>
          <cell r="J37">
            <v>59041</v>
          </cell>
          <cell r="K37">
            <v>63435</v>
          </cell>
          <cell r="M37">
            <v>0.1157387664163062</v>
          </cell>
          <cell r="N37">
            <v>0.11884438332732411</v>
          </cell>
          <cell r="O37">
            <v>0.1280471339143243</v>
          </cell>
          <cell r="P37">
            <v>0.1326227882704759</v>
          </cell>
          <cell r="Q37">
            <v>0.14093687134783026</v>
          </cell>
          <cell r="R37">
            <v>0.15924660540536745</v>
          </cell>
          <cell r="S37">
            <v>0.16689599221158527</v>
          </cell>
          <cell r="T37">
            <v>0.16274022673405866</v>
          </cell>
          <cell r="U37">
            <v>0.16318819669593723</v>
          </cell>
          <cell r="V37">
            <v>0.1684869507938953</v>
          </cell>
        </row>
        <row r="38">
          <cell r="A38" t="str">
            <v>Poland</v>
          </cell>
          <cell r="B38">
            <v>560881</v>
          </cell>
          <cell r="C38">
            <v>583262</v>
          </cell>
          <cell r="D38">
            <v>623910</v>
          </cell>
          <cell r="E38">
            <v>661699</v>
          </cell>
          <cell r="F38">
            <v>691286</v>
          </cell>
          <cell r="G38">
            <v>718706</v>
          </cell>
          <cell r="H38">
            <v>717287</v>
          </cell>
          <cell r="I38">
            <v>705998</v>
          </cell>
          <cell r="J38">
            <v>652528</v>
          </cell>
          <cell r="K38">
            <v>595027</v>
          </cell>
          <cell r="M38">
            <v>0.2827933405937399</v>
          </cell>
          <cell r="N38">
            <v>0.28531163264846904</v>
          </cell>
          <cell r="O38">
            <v>0.2945638056334956</v>
          </cell>
          <cell r="P38">
            <v>0.30838561262663194</v>
          </cell>
          <cell r="Q38">
            <v>0.32198874111171044</v>
          </cell>
          <cell r="R38">
            <v>0.33181562156621947</v>
          </cell>
          <cell r="S38">
            <v>0.33362217081132167</v>
          </cell>
          <cell r="T38">
            <v>0.3285735029385538</v>
          </cell>
          <cell r="U38">
            <v>0.31366501725203744</v>
          </cell>
          <cell r="V38">
            <v>0.2964445210570682</v>
          </cell>
        </row>
        <row r="39">
          <cell r="A39" t="str">
            <v>Portugal</v>
          </cell>
          <cell r="B39">
            <v>110299</v>
          </cell>
          <cell r="C39">
            <v>106754</v>
          </cell>
          <cell r="D39">
            <v>98664</v>
          </cell>
          <cell r="E39">
            <v>91791</v>
          </cell>
          <cell r="F39">
            <v>91408</v>
          </cell>
          <cell r="G39">
            <v>92584</v>
          </cell>
          <cell r="H39">
            <v>90564</v>
          </cell>
          <cell r="I39">
            <v>89799</v>
          </cell>
          <cell r="J39">
            <v>88290</v>
          </cell>
          <cell r="K39">
            <v>78699</v>
          </cell>
          <cell r="M39">
            <v>0.2751758222293186</v>
          </cell>
          <cell r="N39">
            <v>0.27022019272875464</v>
          </cell>
          <cell r="O39">
            <v>0.25900345726458707</v>
          </cell>
          <cell r="P39">
            <v>0.24989926819706407</v>
          </cell>
          <cell r="Q39">
            <v>0.24925217258520596</v>
          </cell>
          <cell r="R39">
            <v>0.24563498064560632</v>
          </cell>
          <cell r="S39">
            <v>0.24279762574999597</v>
          </cell>
          <cell r="T39">
            <v>0.23407893604986094</v>
          </cell>
          <cell r="U39">
            <v>0.2228037590721431</v>
          </cell>
          <cell r="V39">
            <v>0.2016511518859875</v>
          </cell>
        </row>
        <row r="40">
          <cell r="A40" t="str">
            <v>Romania</v>
          </cell>
          <cell r="B40">
            <v>139274</v>
          </cell>
          <cell r="C40">
            <v>146159</v>
          </cell>
          <cell r="D40">
            <v>162501</v>
          </cell>
          <cell r="E40">
            <v>219777</v>
          </cell>
          <cell r="F40">
            <v>287418</v>
          </cell>
          <cell r="G40">
            <v>407849</v>
          </cell>
          <cell r="H40">
            <v>464763</v>
          </cell>
          <cell r="I40">
            <v>374769</v>
          </cell>
          <cell r="J40">
            <v>273014</v>
          </cell>
          <cell r="K40">
            <v>161849</v>
          </cell>
          <cell r="M40">
            <v>0.21629386669896927</v>
          </cell>
          <cell r="N40">
            <v>0.21314738711831976</v>
          </cell>
          <cell r="O40">
            <v>0.21995083959794587</v>
          </cell>
          <cell r="P40">
            <v>0.26321576010606385</v>
          </cell>
          <cell r="Q40">
            <v>0.30965927761467393</v>
          </cell>
          <cell r="R40">
            <v>0.3859932880443527</v>
          </cell>
          <cell r="S40">
            <v>0.4232089587575169</v>
          </cell>
          <cell r="T40">
            <v>0.3749478501245094</v>
          </cell>
          <cell r="U40">
            <v>0.3131461893324708</v>
          </cell>
          <cell r="V40">
            <v>0.2294646642082534</v>
          </cell>
        </row>
        <row r="41">
          <cell r="A41" t="str">
            <v>Slovenia</v>
          </cell>
          <cell r="B41">
            <v>96088</v>
          </cell>
          <cell r="C41">
            <v>7178</v>
          </cell>
          <cell r="D41">
            <v>9005</v>
          </cell>
          <cell r="E41">
            <v>10555</v>
          </cell>
          <cell r="F41">
            <v>12142</v>
          </cell>
          <cell r="G41">
            <v>13271</v>
          </cell>
          <cell r="H41">
            <v>13718</v>
          </cell>
          <cell r="I41">
            <v>15410</v>
          </cell>
          <cell r="J41">
            <v>14939</v>
          </cell>
          <cell r="K41">
            <v>14097</v>
          </cell>
          <cell r="M41">
            <v>0.9470716946913994</v>
          </cell>
          <cell r="N41">
            <v>0.06875742365607877</v>
          </cell>
          <cell r="O41">
            <v>0.08023844316926257</v>
          </cell>
          <cell r="P41">
            <v>0.09194731431956374</v>
          </cell>
          <cell r="Q41">
            <v>0.10472296970951493</v>
          </cell>
          <cell r="R41">
            <v>0.114955173459223</v>
          </cell>
          <cell r="S41">
            <v>0.1199220218373823</v>
          </cell>
          <cell r="T41">
            <v>0.13414814621364463</v>
          </cell>
          <cell r="U41">
            <v>0.1394421938880281</v>
          </cell>
          <cell r="V41">
            <v>0.13554416699518282</v>
          </cell>
        </row>
        <row r="42">
          <cell r="A42" t="str">
            <v>Slovakia</v>
          </cell>
          <cell r="B42">
            <v>1219</v>
          </cell>
          <cell r="C42">
            <v>2036</v>
          </cell>
          <cell r="D42">
            <v>4034</v>
          </cell>
          <cell r="E42">
            <v>8713</v>
          </cell>
          <cell r="F42">
            <v>15929</v>
          </cell>
          <cell r="G42">
            <v>24546</v>
          </cell>
          <cell r="H42">
            <v>31384</v>
          </cell>
          <cell r="I42">
            <v>38628</v>
          </cell>
          <cell r="J42">
            <v>38341</v>
          </cell>
          <cell r="K42">
            <v>40211</v>
          </cell>
          <cell r="M42">
            <v>0.0077108464219521914</v>
          </cell>
          <cell r="N42">
            <v>0.012364347440592225</v>
          </cell>
          <cell r="O42">
            <v>0.022235818740043767</v>
          </cell>
          <cell r="P42">
            <v>0.04401772227358381</v>
          </cell>
          <cell r="Q42">
            <v>0.07308489942739686</v>
          </cell>
          <cell r="R42">
            <v>0.10696496816674438</v>
          </cell>
          <cell r="S42">
            <v>0.1335506410720137</v>
          </cell>
          <cell r="T42">
            <v>0.16470668497309468</v>
          </cell>
          <cell r="U42">
            <v>0.16942179801595192</v>
          </cell>
          <cell r="V42">
            <v>0.18176352795996872</v>
          </cell>
        </row>
        <row r="43">
          <cell r="A43" t="str">
            <v>Finland</v>
          </cell>
          <cell r="B43">
            <v>30908</v>
          </cell>
          <cell r="C43">
            <v>31708</v>
          </cell>
          <cell r="D43">
            <v>31954</v>
          </cell>
          <cell r="E43">
            <v>32393</v>
          </cell>
          <cell r="F43">
            <v>32854</v>
          </cell>
          <cell r="G43">
            <v>33009</v>
          </cell>
          <cell r="H43">
            <v>48393</v>
          </cell>
          <cell r="I43">
            <v>57016</v>
          </cell>
          <cell r="J43">
            <v>79041</v>
          </cell>
          <cell r="K43">
            <v>79733</v>
          </cell>
          <cell r="M43">
            <v>0.10597125459432771</v>
          </cell>
          <cell r="N43">
            <v>0.10573280691458144</v>
          </cell>
          <cell r="O43">
            <v>0.10442620164969477</v>
          </cell>
          <cell r="P43">
            <v>0.10484325136099118</v>
          </cell>
          <cell r="Q43">
            <v>0.10626756759379356</v>
          </cell>
          <cell r="R43">
            <v>0.10660168966051775</v>
          </cell>
          <cell r="S43">
            <v>0.16310909329908896</v>
          </cell>
          <cell r="T43">
            <v>0.18782819531286032</v>
          </cell>
          <cell r="U43">
            <v>0.2563469721342951</v>
          </cell>
          <cell r="V43">
            <v>0.258099079385221</v>
          </cell>
        </row>
        <row r="44">
          <cell r="A44" t="str">
            <v>Sweden</v>
          </cell>
          <cell r="B44">
            <v>30476</v>
          </cell>
          <cell r="C44">
            <v>31354</v>
          </cell>
          <cell r="D44">
            <v>31821</v>
          </cell>
          <cell r="E44">
            <v>32799</v>
          </cell>
          <cell r="F44">
            <v>33032</v>
          </cell>
          <cell r="G44">
            <v>35069</v>
          </cell>
          <cell r="H44">
            <v>37866</v>
          </cell>
          <cell r="I44">
            <v>39771</v>
          </cell>
          <cell r="J44">
            <v>40831</v>
          </cell>
          <cell r="K44">
            <v>39764</v>
          </cell>
          <cell r="M44">
            <v>0.07349689020081658</v>
          </cell>
          <cell r="N44">
            <v>0.07298026409200625</v>
          </cell>
          <cell r="O44">
            <v>0.07457062309741917</v>
          </cell>
          <cell r="P44">
            <v>0.07760982835400626</v>
          </cell>
          <cell r="Q44">
            <v>0.07984336854318243</v>
          </cell>
          <cell r="R44">
            <v>0.08619024329100297</v>
          </cell>
          <cell r="S44">
            <v>0.0896067016896209</v>
          </cell>
          <cell r="T44">
            <v>0.08740398879182462</v>
          </cell>
          <cell r="U44">
            <v>0.08808707095549372</v>
          </cell>
          <cell r="V44">
            <v>0.08771573783220979</v>
          </cell>
        </row>
        <row r="45">
          <cell r="A45" t="str">
            <v>United Kingdom</v>
          </cell>
          <cell r="B45">
            <v>2287833</v>
          </cell>
          <cell r="C45">
            <v>2247441</v>
          </cell>
          <cell r="D45">
            <v>2287541</v>
          </cell>
          <cell r="E45">
            <v>2336111</v>
          </cell>
          <cell r="F45">
            <v>2362815</v>
          </cell>
          <cell r="G45">
            <v>2329494</v>
          </cell>
          <cell r="H45">
            <v>2415222</v>
          </cell>
          <cell r="I45">
            <v>2479199</v>
          </cell>
          <cell r="J45">
            <v>2492284</v>
          </cell>
          <cell r="K45">
            <v>2495779</v>
          </cell>
          <cell r="M45">
            <v>1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  <cell r="R45">
            <v>1</v>
          </cell>
          <cell r="S45">
            <v>1</v>
          </cell>
          <cell r="T45">
            <v>1</v>
          </cell>
          <cell r="U45">
            <v>1</v>
          </cell>
          <cell r="V45">
            <v>1</v>
          </cell>
        </row>
        <row r="46">
          <cell r="A46" t="str">
            <v>Iceland</v>
          </cell>
          <cell r="B46">
            <v>1848</v>
          </cell>
          <cell r="C46">
            <v>1971</v>
          </cell>
          <cell r="D46">
            <v>2153</v>
          </cell>
          <cell r="E46">
            <v>3096</v>
          </cell>
          <cell r="F46">
            <v>3259</v>
          </cell>
          <cell r="G46">
            <v>3506</v>
          </cell>
          <cell r="H46">
            <v>3630</v>
          </cell>
          <cell r="I46">
            <v>3557</v>
          </cell>
          <cell r="J46">
            <v>3538</v>
          </cell>
          <cell r="K46">
            <v>3393</v>
          </cell>
          <cell r="M46">
            <v>0.13845808046752078</v>
          </cell>
          <cell r="N46">
            <v>0.13399048266485383</v>
          </cell>
          <cell r="O46">
            <v>0.14193420792405564</v>
          </cell>
          <cell r="P46">
            <v>0.19693403727498252</v>
          </cell>
          <cell r="Q46">
            <v>0.20599203590164972</v>
          </cell>
          <cell r="R46">
            <v>0.21081113583067765</v>
          </cell>
          <cell r="S46">
            <v>0.21455168745197706</v>
          </cell>
          <cell r="T46">
            <v>0.1970527948590106</v>
          </cell>
          <cell r="U46">
            <v>0.1877421066595914</v>
          </cell>
          <cell r="V46">
            <v>0.17765328027645427</v>
          </cell>
        </row>
        <row r="47">
          <cell r="A47" t="str">
            <v>Liechtenstein</v>
          </cell>
          <cell r="B47">
            <v>440</v>
          </cell>
          <cell r="C47">
            <v>532</v>
          </cell>
          <cell r="D47">
            <v>527</v>
          </cell>
          <cell r="E47">
            <v>636</v>
          </cell>
          <cell r="F47">
            <v>673</v>
          </cell>
          <cell r="G47">
            <v>800</v>
          </cell>
          <cell r="H47">
            <v>754</v>
          </cell>
          <cell r="I47">
            <v>787</v>
          </cell>
          <cell r="J47">
            <v>984</v>
          </cell>
          <cell r="K47">
            <v>960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  <cell r="Q47">
            <v>1</v>
          </cell>
          <cell r="R47">
            <v>1</v>
          </cell>
          <cell r="S47">
            <v>1</v>
          </cell>
          <cell r="T47">
            <v>1</v>
          </cell>
          <cell r="U47">
            <v>1</v>
          </cell>
          <cell r="V47">
            <v>1</v>
          </cell>
        </row>
        <row r="48">
          <cell r="A48" t="str">
            <v>Norway</v>
          </cell>
          <cell r="B48">
            <v>32293</v>
          </cell>
          <cell r="C48">
            <v>31639</v>
          </cell>
          <cell r="D48">
            <v>29479</v>
          </cell>
          <cell r="E48">
            <v>29167</v>
          </cell>
          <cell r="F48">
            <v>29546</v>
          </cell>
          <cell r="G48">
            <v>29728</v>
          </cell>
          <cell r="H48">
            <v>31644</v>
          </cell>
          <cell r="I48">
            <v>31920</v>
          </cell>
          <cell r="J48">
            <v>33378</v>
          </cell>
          <cell r="K48">
            <v>35364</v>
          </cell>
          <cell r="M48">
            <v>0.1520421855505073</v>
          </cell>
          <cell r="N48">
            <v>0.14795295658070098</v>
          </cell>
          <cell r="O48">
            <v>0.1377909694306815</v>
          </cell>
          <cell r="P48">
            <v>0.1358430634667064</v>
          </cell>
          <cell r="Q48">
            <v>0.1372719374456994</v>
          </cell>
          <cell r="R48">
            <v>0.13978332831778514</v>
          </cell>
          <cell r="S48">
            <v>0.14430733028702766</v>
          </cell>
          <cell r="T48">
            <v>0.14205228164802008</v>
          </cell>
          <cell r="U48">
            <v>0.14528407829618312</v>
          </cell>
          <cell r="V48">
            <v>0.14844851904090267</v>
          </cell>
        </row>
        <row r="49">
          <cell r="A49" t="str">
            <v>Switzerland</v>
          </cell>
          <cell r="B49">
            <v>40264</v>
          </cell>
          <cell r="C49">
            <v>41813</v>
          </cell>
          <cell r="D49">
            <v>38835</v>
          </cell>
          <cell r="E49">
            <v>38227</v>
          </cell>
          <cell r="F49">
            <v>39490</v>
          </cell>
          <cell r="G49">
            <v>38987</v>
          </cell>
          <cell r="H49">
            <v>40796</v>
          </cell>
          <cell r="I49">
            <v>43235</v>
          </cell>
          <cell r="J49">
            <v>43934</v>
          </cell>
          <cell r="K49">
            <v>48842</v>
          </cell>
          <cell r="M49">
            <v>0.21651386013497165</v>
          </cell>
          <cell r="N49">
            <v>0.21338933487116415</v>
          </cell>
          <cell r="O49">
            <v>0.19447059530486338</v>
          </cell>
          <cell r="P49">
            <v>0.18647408036136762</v>
          </cell>
          <cell r="Q49">
            <v>0.18530162543639025</v>
          </cell>
          <cell r="R49">
            <v>0.17368545322516696</v>
          </cell>
          <cell r="S49">
            <v>0.174724182827383</v>
          </cell>
          <cell r="T49">
            <v>0.17388663886196454</v>
          </cell>
          <cell r="U49">
            <v>0.17048770644480318</v>
          </cell>
          <cell r="V49">
            <v>0.181182833592385</v>
          </cell>
        </row>
        <row r="50">
          <cell r="A50" t="str">
            <v>Former Yugoslav Republic of Macedonia, the</v>
          </cell>
          <cell r="B50">
            <v>198</v>
          </cell>
          <cell r="C50" t="str">
            <v>:</v>
          </cell>
          <cell r="D50">
            <v>2812</v>
          </cell>
          <cell r="E50">
            <v>2056</v>
          </cell>
          <cell r="F50">
            <v>9928</v>
          </cell>
          <cell r="G50">
            <v>11832</v>
          </cell>
          <cell r="H50">
            <v>12315</v>
          </cell>
          <cell r="I50">
            <v>13085</v>
          </cell>
          <cell r="J50">
            <v>11750</v>
          </cell>
          <cell r="K50">
            <v>9942</v>
          </cell>
          <cell r="M50">
            <v>0.0043398211467648605</v>
          </cell>
          <cell r="N50" t="str">
            <v>:</v>
          </cell>
          <cell r="O50">
            <v>0.05696458957945061</v>
          </cell>
          <cell r="P50">
            <v>0.04250744293747932</v>
          </cell>
          <cell r="Q50">
            <v>0.17058712349009433</v>
          </cell>
          <cell r="R50">
            <v>0.18063019052271617</v>
          </cell>
          <cell r="S50">
            <v>0.1888803680981595</v>
          </cell>
          <cell r="T50">
            <v>0.21185480215011981</v>
          </cell>
          <cell r="U50">
            <v>0.17409986664691066</v>
          </cell>
          <cell r="V50">
            <v>0.15701696200132664</v>
          </cell>
        </row>
        <row r="51">
          <cell r="A51" t="str">
            <v>Turkey</v>
          </cell>
          <cell r="B51">
            <v>64216</v>
          </cell>
          <cell r="C51">
            <v>77281</v>
          </cell>
          <cell r="D51">
            <v>93361</v>
          </cell>
          <cell r="E51">
            <v>111738</v>
          </cell>
          <cell r="F51">
            <v>124507</v>
          </cell>
          <cell r="G51">
            <v>140285</v>
          </cell>
          <cell r="H51">
            <v>166157</v>
          </cell>
          <cell r="I51">
            <v>181829</v>
          </cell>
          <cell r="J51">
            <v>197082</v>
          </cell>
          <cell r="K51">
            <v>234925</v>
          </cell>
          <cell r="M51">
            <v>0.03347227992116688</v>
          </cell>
          <cell r="N51">
            <v>0.03917599669887695</v>
          </cell>
          <cell r="O51">
            <v>0.04432357190230878</v>
          </cell>
          <cell r="P51">
            <v>0.04769221707475101</v>
          </cell>
          <cell r="Q51">
            <v>0.050743296555681626</v>
          </cell>
          <cell r="R51">
            <v>0.055391211163766246</v>
          </cell>
          <cell r="S51">
            <v>0.05681977894737202</v>
          </cell>
          <cell r="T51">
            <v>0.05151935180971821</v>
          </cell>
          <cell r="U51">
            <v>0.05163153253555199</v>
          </cell>
          <cell r="V51">
            <v>0.05396180856874701</v>
          </cell>
        </row>
        <row r="52">
          <cell r="A52" t="str">
            <v>Albania</v>
          </cell>
          <cell r="B52" t="str">
            <v>:</v>
          </cell>
          <cell r="C52" t="str">
            <v>:</v>
          </cell>
          <cell r="D52" t="str">
            <v>:</v>
          </cell>
          <cell r="E52">
            <v>1692</v>
          </cell>
          <cell r="F52">
            <v>4079</v>
          </cell>
          <cell r="G52" t="str">
            <v>:</v>
          </cell>
          <cell r="H52" t="str">
            <v>:</v>
          </cell>
          <cell r="I52" t="str">
            <v>:</v>
          </cell>
          <cell r="J52" t="str">
            <v>:</v>
          </cell>
          <cell r="K52" t="str">
            <v>:</v>
          </cell>
          <cell r="M52" t="str">
            <v>:</v>
          </cell>
          <cell r="N52" t="str">
            <v>:</v>
          </cell>
          <cell r="O52" t="str">
            <v>:</v>
          </cell>
          <cell r="P52">
            <v>0.022816456976414903</v>
          </cell>
          <cell r="Q52">
            <v>0.04733226577548794</v>
          </cell>
          <cell r="R52" t="str">
            <v>:</v>
          </cell>
          <cell r="S52" t="str">
            <v>:</v>
          </cell>
          <cell r="T52" t="str">
            <v>:</v>
          </cell>
          <cell r="U52" t="str">
            <v>:</v>
          </cell>
          <cell r="V52" t="str">
            <v>:</v>
          </cell>
        </row>
        <row r="53">
          <cell r="A53" t="str">
            <v>United States</v>
          </cell>
          <cell r="B53">
            <v>3859718</v>
          </cell>
          <cell r="C53">
            <v>4043412</v>
          </cell>
          <cell r="D53">
            <v>4291932</v>
          </cell>
          <cell r="E53">
            <v>4465641</v>
          </cell>
          <cell r="F53">
            <v>4578737</v>
          </cell>
          <cell r="G53">
            <v>4757348</v>
          </cell>
          <cell r="H53">
            <v>5130661</v>
          </cell>
          <cell r="I53">
            <v>5617069</v>
          </cell>
          <cell r="J53">
            <v>5873317</v>
          </cell>
          <cell r="K53">
            <v>5883917</v>
          </cell>
          <cell r="M53">
            <v>0.23234921435847278</v>
          </cell>
          <cell r="N53">
            <v>0.23924848011632338</v>
          </cell>
          <cell r="O53">
            <v>0.24849010342956515</v>
          </cell>
          <cell r="P53">
            <v>0.2553622521261646</v>
          </cell>
          <cell r="Q53">
            <v>0.2578281726258484</v>
          </cell>
          <cell r="R53">
            <v>0.2607033444745675</v>
          </cell>
          <cell r="S53">
            <v>0.2685814247052816</v>
          </cell>
          <cell r="T53">
            <v>0.27497300113556533</v>
          </cell>
          <cell r="U53">
            <v>0.27946715774353464</v>
          </cell>
          <cell r="V53">
            <v>0.2802650914568289</v>
          </cell>
        </row>
        <row r="54">
          <cell r="A54" t="str">
            <v>Japan</v>
          </cell>
          <cell r="B54">
            <v>3068749</v>
          </cell>
          <cell r="C54">
            <v>3104152</v>
          </cell>
          <cell r="D54">
            <v>3220038</v>
          </cell>
          <cell r="E54">
            <v>3264228</v>
          </cell>
          <cell r="F54">
            <v>3211831</v>
          </cell>
          <cell r="G54">
            <v>3119006</v>
          </cell>
          <cell r="H54">
            <v>3056422</v>
          </cell>
          <cell r="I54">
            <v>3016964</v>
          </cell>
          <cell r="J54">
            <v>3052391</v>
          </cell>
          <cell r="K54">
            <v>3057341</v>
          </cell>
          <cell r="M54">
            <v>0.7701909948800322</v>
          </cell>
          <cell r="N54">
            <v>0.7699545887939391</v>
          </cell>
          <cell r="O54">
            <v>0.7973742429367591</v>
          </cell>
          <cell r="P54">
            <v>0.7991038128347574</v>
          </cell>
          <cell r="Q54">
            <v>0.7964616099934906</v>
          </cell>
          <cell r="R54">
            <v>0.7919008427291506</v>
          </cell>
          <cell r="S54">
            <v>0.7889120505164389</v>
          </cell>
          <cell r="T54">
            <v>0.7864225921027319</v>
          </cell>
          <cell r="U54">
            <v>0.7865884267772766</v>
          </cell>
          <cell r="V54">
            <v>0.7870336952889819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41"/>
  <sheetViews>
    <sheetView zoomScalePageLayoutView="0" workbookViewId="0" topLeftCell="A1">
      <selection activeCell="M10" sqref="M10"/>
    </sheetView>
  </sheetViews>
  <sheetFormatPr defaultColWidth="9.00390625" defaultRowHeight="14.25"/>
  <cols>
    <col min="1" max="6" width="11.125" style="0" customWidth="1"/>
  </cols>
  <sheetData>
    <row r="2" ht="14.25">
      <c r="A2" s="69" t="s">
        <v>211</v>
      </c>
    </row>
    <row r="3" ht="14.25">
      <c r="A3" t="s">
        <v>58</v>
      </c>
    </row>
    <row r="5" spans="1:12" ht="14.25">
      <c r="A5" s="12" t="s">
        <v>59</v>
      </c>
      <c r="B5" s="14" t="s">
        <v>62</v>
      </c>
      <c r="C5" s="14" t="s">
        <v>64</v>
      </c>
      <c r="D5" s="13" t="s">
        <v>60</v>
      </c>
      <c r="E5" s="13" t="s">
        <v>61</v>
      </c>
      <c r="F5" s="13" t="s">
        <v>63</v>
      </c>
      <c r="H5" t="s">
        <v>65</v>
      </c>
      <c r="L5" t="s">
        <v>66</v>
      </c>
    </row>
    <row r="6" spans="1:13" ht="15">
      <c r="A6" s="6" t="s">
        <v>38</v>
      </c>
      <c r="B6" s="15">
        <v>4.19306716055751</v>
      </c>
      <c r="C6" s="15">
        <v>4.477789984230722</v>
      </c>
      <c r="D6" s="15">
        <v>3.4279173937278924</v>
      </c>
      <c r="E6" s="15">
        <v>3.697059257207226</v>
      </c>
      <c r="F6" s="15">
        <v>4.319879586835553</v>
      </c>
      <c r="H6" s="16" t="s">
        <v>67</v>
      </c>
      <c r="I6" s="17"/>
      <c r="L6" s="16" t="s">
        <v>68</v>
      </c>
      <c r="M6" s="17"/>
    </row>
    <row r="7" spans="1:6" ht="15">
      <c r="A7" s="6" t="s">
        <v>20</v>
      </c>
      <c r="B7" s="15">
        <v>4.108052607472113</v>
      </c>
      <c r="C7" s="15">
        <v>4.305709405715264</v>
      </c>
      <c r="D7" s="15">
        <v>3.7654171337673126</v>
      </c>
      <c r="E7" s="15">
        <v>3.954392601933585</v>
      </c>
      <c r="F7" s="15">
        <v>4.203565284122612</v>
      </c>
    </row>
    <row r="8" spans="1:13" ht="15">
      <c r="A8" s="6" t="s">
        <v>21</v>
      </c>
      <c r="B8" s="15">
        <v>3.8681629143252425</v>
      </c>
      <c r="C8" s="15">
        <v>3.8895357914538984</v>
      </c>
      <c r="D8" s="15">
        <v>3.517729843647288</v>
      </c>
      <c r="E8" s="15">
        <v>3.6727283976591236</v>
      </c>
      <c r="F8" s="15">
        <v>3.870923006131681</v>
      </c>
      <c r="H8" s="16" t="s">
        <v>1</v>
      </c>
      <c r="I8" s="18" t="s">
        <v>69</v>
      </c>
      <c r="L8" s="16" t="s">
        <v>1</v>
      </c>
      <c r="M8" s="18" t="s">
        <v>70</v>
      </c>
    </row>
    <row r="9" spans="1:13" ht="15">
      <c r="A9" s="6" t="s">
        <v>29</v>
      </c>
      <c r="B9" s="15">
        <v>3.4826476516594713</v>
      </c>
      <c r="C9" s="15">
        <v>3.678428169983798</v>
      </c>
      <c r="D9" s="15">
        <v>3.3258603324190563</v>
      </c>
      <c r="E9" s="15">
        <v>3.2268116634754875</v>
      </c>
      <c r="F9" s="15">
        <v>3.5889308198385166</v>
      </c>
      <c r="H9" s="16" t="s">
        <v>2</v>
      </c>
      <c r="I9" s="18" t="s">
        <v>71</v>
      </c>
      <c r="L9" s="16" t="s">
        <v>2</v>
      </c>
      <c r="M9" s="18" t="s">
        <v>72</v>
      </c>
    </row>
    <row r="10" spans="1:13" ht="15">
      <c r="A10" s="6" t="s">
        <v>31</v>
      </c>
      <c r="B10" s="15">
        <v>3.9349805893986374</v>
      </c>
      <c r="C10" s="15">
        <v>3.6857998331807833</v>
      </c>
      <c r="D10" s="15">
        <v>3.308889355469882</v>
      </c>
      <c r="E10" s="15">
        <v>3.8881708556585894</v>
      </c>
      <c r="F10" s="15">
        <v>3.824705180464209</v>
      </c>
      <c r="H10" s="16" t="s">
        <v>3</v>
      </c>
      <c r="I10" s="16" t="s">
        <v>4</v>
      </c>
      <c r="L10" s="16" t="s">
        <v>3</v>
      </c>
      <c r="M10" s="16" t="s">
        <v>4</v>
      </c>
    </row>
    <row r="11" spans="1:6" ht="15">
      <c r="A11" s="6" t="s">
        <v>22</v>
      </c>
      <c r="B11" s="15">
        <v>4.1803701134993325</v>
      </c>
      <c r="C11" s="15">
        <v>4.190493596415954</v>
      </c>
      <c r="D11" s="15">
        <v>3.7950689820061485</v>
      </c>
      <c r="E11" s="15">
        <v>3.9982320752311837</v>
      </c>
      <c r="F11" s="15">
        <v>4.254500282309139</v>
      </c>
    </row>
    <row r="12" spans="1:13" ht="15">
      <c r="A12" s="6" t="s">
        <v>23</v>
      </c>
      <c r="B12" s="15">
        <v>4.345932905947851</v>
      </c>
      <c r="C12" s="15">
        <v>4.928020993040787</v>
      </c>
      <c r="D12" s="15">
        <v>4.21321777986048</v>
      </c>
      <c r="E12" s="15">
        <v>4.256120575144368</v>
      </c>
      <c r="F12" s="15">
        <v>4.656524406955474</v>
      </c>
      <c r="H12" s="16" t="s">
        <v>5</v>
      </c>
      <c r="I12" s="16" t="s">
        <v>6</v>
      </c>
      <c r="L12" s="16" t="s">
        <v>9</v>
      </c>
      <c r="M12" s="16" t="s">
        <v>6</v>
      </c>
    </row>
    <row r="13" spans="1:13" ht="15">
      <c r="A13" s="6" t="s">
        <v>24</v>
      </c>
      <c r="B13" s="15">
        <v>5.174043156402583</v>
      </c>
      <c r="C13" s="15">
        <v>5.101579590361427</v>
      </c>
      <c r="D13" s="15">
        <v>5.093093452078539</v>
      </c>
      <c r="E13" s="15">
        <v>5.120682168685523</v>
      </c>
      <c r="F13" s="15">
        <v>5.197794925018425</v>
      </c>
      <c r="H13" s="16" t="s">
        <v>9</v>
      </c>
      <c r="I13" s="16" t="s">
        <v>6</v>
      </c>
      <c r="L13" s="16" t="s">
        <v>5</v>
      </c>
      <c r="M13" s="16" t="s">
        <v>6</v>
      </c>
    </row>
    <row r="14" spans="1:9" ht="15">
      <c r="A14" s="6" t="s">
        <v>44</v>
      </c>
      <c r="B14" s="15">
        <v>5.672393550355821</v>
      </c>
      <c r="C14" s="15">
        <v>5.719472857016696</v>
      </c>
      <c r="D14" s="15">
        <v>5.841881609302094</v>
      </c>
      <c r="E14" s="15">
        <v>5.570287444562975</v>
      </c>
      <c r="F14" s="15">
        <v>5.73618917428612</v>
      </c>
      <c r="H14" s="16" t="s">
        <v>73</v>
      </c>
      <c r="I14" s="16" t="s">
        <v>74</v>
      </c>
    </row>
    <row r="15" spans="1:6" ht="15">
      <c r="A15" s="6" t="s">
        <v>28</v>
      </c>
      <c r="B15" s="15">
        <v>3.472218871302023</v>
      </c>
      <c r="C15" s="15">
        <v>3.5172020722198263</v>
      </c>
      <c r="D15" s="15">
        <v>3.3817105524374425</v>
      </c>
      <c r="E15" s="15">
        <v>3.3766081878251675</v>
      </c>
      <c r="F15" s="15">
        <v>3.4772121784299204</v>
      </c>
    </row>
    <row r="16" spans="1:6" ht="15">
      <c r="A16" s="6" t="s">
        <v>53</v>
      </c>
      <c r="B16" s="15">
        <v>3.124069058387961</v>
      </c>
      <c r="C16" s="15">
        <v>3.5915549463567427</v>
      </c>
      <c r="D16" s="15">
        <v>2.7307188828137137</v>
      </c>
      <c r="E16" s="15">
        <v>2.973816996184841</v>
      </c>
      <c r="F16" s="15">
        <v>3.379892176302551</v>
      </c>
    </row>
    <row r="17" spans="1:6" ht="15">
      <c r="A17" s="6" t="s">
        <v>26</v>
      </c>
      <c r="B17" s="15">
        <v>5.73919686796174</v>
      </c>
      <c r="C17" s="15">
        <v>5.966879180626437</v>
      </c>
      <c r="D17" s="15">
        <v>5.702112567231707</v>
      </c>
      <c r="E17" s="15" t="s">
        <v>54</v>
      </c>
      <c r="F17" s="15">
        <v>5.940103522378785</v>
      </c>
    </row>
    <row r="18" spans="1:6" ht="15">
      <c r="A18" s="6" t="s">
        <v>35</v>
      </c>
      <c r="B18" s="15">
        <v>3.883936649143766</v>
      </c>
      <c r="C18" s="15">
        <v>3.833667692818864</v>
      </c>
      <c r="D18" s="15">
        <v>4.118451816906065</v>
      </c>
      <c r="E18" s="15">
        <v>3.9645099304903066</v>
      </c>
      <c r="F18" s="15">
        <v>3.8247309508516256</v>
      </c>
    </row>
    <row r="19" spans="1:6" ht="15">
      <c r="A19" s="6" t="s">
        <v>25</v>
      </c>
      <c r="B19" s="15">
        <v>4.264470170755532</v>
      </c>
      <c r="C19" s="15">
        <v>4.203781738609953</v>
      </c>
      <c r="D19" s="15">
        <v>4.0046525557089705</v>
      </c>
      <c r="E19" s="15">
        <v>4.038840852299394</v>
      </c>
      <c r="F19" s="15">
        <v>4.295036339821579</v>
      </c>
    </row>
    <row r="20" spans="1:6" ht="15">
      <c r="A20" s="6" t="s">
        <v>30</v>
      </c>
      <c r="B20" s="15">
        <v>3.345825672358994</v>
      </c>
      <c r="C20" s="15">
        <v>3.24262263489771</v>
      </c>
      <c r="D20" s="15">
        <v>3.4335162598593842</v>
      </c>
      <c r="E20" s="15">
        <v>3.409649185518259</v>
      </c>
      <c r="F20" s="15">
        <v>3.314375936267839</v>
      </c>
    </row>
    <row r="21" spans="1:6" ht="15">
      <c r="A21" s="6" t="s">
        <v>32</v>
      </c>
      <c r="B21" s="15">
        <v>5.308502129682378</v>
      </c>
      <c r="C21" s="15">
        <v>4.745715133853316</v>
      </c>
      <c r="D21" s="15">
        <v>5.828972401804901</v>
      </c>
      <c r="E21" s="15">
        <v>5.796099007136007</v>
      </c>
      <c r="F21" s="15">
        <v>5.006061394819737</v>
      </c>
    </row>
    <row r="22" spans="1:6" ht="15">
      <c r="A22" s="6" t="s">
        <v>33</v>
      </c>
      <c r="B22" s="15">
        <v>6.409119611352855</v>
      </c>
      <c r="C22" s="15">
        <v>5.8284595262882615</v>
      </c>
      <c r="D22" s="15">
        <v>6.3738617103565485</v>
      </c>
      <c r="E22" s="15">
        <v>6.61914357935786</v>
      </c>
      <c r="F22" s="15">
        <v>6.129782335513342</v>
      </c>
    </row>
    <row r="23" spans="1:6" ht="15">
      <c r="A23" s="6" t="s">
        <v>34</v>
      </c>
      <c r="B23" s="19" t="s">
        <v>52</v>
      </c>
      <c r="C23" s="15">
        <v>1.1593722432757363</v>
      </c>
      <c r="D23" s="15" t="s">
        <v>54</v>
      </c>
      <c r="E23" s="15" t="s">
        <v>54</v>
      </c>
      <c r="F23" s="20">
        <v>1.0503282275711159</v>
      </c>
    </row>
    <row r="24" spans="1:6" ht="15">
      <c r="A24" s="6" t="s">
        <v>36</v>
      </c>
      <c r="B24" s="15">
        <v>2.618186736613796</v>
      </c>
      <c r="C24" s="15">
        <v>2.9225522457405892</v>
      </c>
      <c r="D24" s="15">
        <v>2.3225249612585577</v>
      </c>
      <c r="E24" s="15">
        <v>2.5191883696821327</v>
      </c>
      <c r="F24" s="15">
        <v>2.768989057541284</v>
      </c>
    </row>
    <row r="25" spans="1:6" ht="15">
      <c r="A25" s="6" t="s">
        <v>37</v>
      </c>
      <c r="B25" s="15">
        <v>3.9270312637914877</v>
      </c>
      <c r="C25" s="15">
        <v>4.743941967017064</v>
      </c>
      <c r="D25" s="15">
        <v>3.671267001796177</v>
      </c>
      <c r="E25" s="15">
        <v>3.7517286860493835</v>
      </c>
      <c r="F25" s="15">
        <v>4.683137686760029</v>
      </c>
    </row>
    <row r="26" spans="1:6" ht="15">
      <c r="A26" s="6" t="s">
        <v>39</v>
      </c>
      <c r="B26" s="15">
        <v>5.6296210824708215</v>
      </c>
      <c r="C26" s="15">
        <v>5.208336495759676</v>
      </c>
      <c r="D26" s="15">
        <v>5.682654005477699</v>
      </c>
      <c r="E26" s="15">
        <v>5.637730728933564</v>
      </c>
      <c r="F26" s="15">
        <v>5.39927649891126</v>
      </c>
    </row>
    <row r="27" spans="1:6" ht="15">
      <c r="A27" s="6" t="s">
        <v>40</v>
      </c>
      <c r="B27" s="15">
        <v>3.6282003302791828</v>
      </c>
      <c r="C27" s="15">
        <v>3.701937642650183</v>
      </c>
      <c r="D27" s="15">
        <v>3.571542617933528</v>
      </c>
      <c r="E27" s="15">
        <v>3.531208043461838</v>
      </c>
      <c r="F27" s="15">
        <v>3.748022859961972</v>
      </c>
    </row>
    <row r="28" spans="1:6" ht="15">
      <c r="A28" s="6" t="s">
        <v>41</v>
      </c>
      <c r="B28" s="15">
        <v>4.925048595240438</v>
      </c>
      <c r="C28" s="15">
        <v>3.5098185728142064</v>
      </c>
      <c r="D28" s="15">
        <v>5.120418929357523</v>
      </c>
      <c r="E28" s="15">
        <v>5.372663499392622</v>
      </c>
      <c r="F28" s="15">
        <v>4.31625057385099</v>
      </c>
    </row>
    <row r="29" spans="1:6" ht="15">
      <c r="A29" s="6" t="s">
        <v>43</v>
      </c>
      <c r="B29" s="15">
        <v>4.350800773967101</v>
      </c>
      <c r="C29" s="15">
        <v>4.093519964206426</v>
      </c>
      <c r="D29" s="15">
        <v>4.268494571493196</v>
      </c>
      <c r="E29" s="15">
        <v>4.366025496799662</v>
      </c>
      <c r="F29" s="15">
        <v>4.196704056007237</v>
      </c>
    </row>
    <row r="30" spans="1:6" ht="15">
      <c r="A30" s="6" t="s">
        <v>42</v>
      </c>
      <c r="B30" s="15">
        <v>5.6118391226863436</v>
      </c>
      <c r="C30" s="15">
        <v>5.059752001463394</v>
      </c>
      <c r="D30" s="15">
        <v>5.7427637793748</v>
      </c>
      <c r="E30" s="15">
        <v>5.628475635738122</v>
      </c>
      <c r="F30" s="15">
        <v>5.225567008700174</v>
      </c>
    </row>
    <row r="31" spans="1:6" ht="15">
      <c r="A31" s="6" t="s">
        <v>27</v>
      </c>
      <c r="B31" s="15">
        <v>4.041965280374552</v>
      </c>
      <c r="C31" s="15">
        <v>4.1988547236279965</v>
      </c>
      <c r="D31" s="15">
        <v>3.899847552841112</v>
      </c>
      <c r="E31" s="15">
        <v>3.894598429348143</v>
      </c>
      <c r="F31" s="15">
        <v>4.17955884793881</v>
      </c>
    </row>
    <row r="32" spans="1:6" ht="15">
      <c r="A32" s="6" t="s">
        <v>45</v>
      </c>
      <c r="B32" s="15">
        <v>4.8714323001254085</v>
      </c>
      <c r="C32" s="15">
        <v>4.780501230905672</v>
      </c>
      <c r="D32" s="15">
        <v>4.430820369148094</v>
      </c>
      <c r="E32" s="15">
        <v>4.5652998963846105</v>
      </c>
      <c r="F32" s="15">
        <v>4.923015813169038</v>
      </c>
    </row>
    <row r="33" spans="1:6" ht="15">
      <c r="A33" s="6" t="s">
        <v>46</v>
      </c>
      <c r="B33" s="15">
        <v>3.966071327530771</v>
      </c>
      <c r="C33" s="15">
        <v>3.930652949242561</v>
      </c>
      <c r="D33" s="15">
        <v>3.7833875062656683</v>
      </c>
      <c r="E33" s="15">
        <v>3.8928607193316345</v>
      </c>
      <c r="F33" s="15">
        <v>3.954591986243904</v>
      </c>
    </row>
    <row r="34" spans="1:6" ht="15">
      <c r="A34" s="6" t="s">
        <v>47</v>
      </c>
      <c r="B34" s="15">
        <v>5.683027421843025</v>
      </c>
      <c r="C34" s="15">
        <v>5.976374872878041</v>
      </c>
      <c r="D34" s="15">
        <v>5.272000481837576</v>
      </c>
      <c r="E34" s="15">
        <v>5.297650359459934</v>
      </c>
      <c r="F34" s="15">
        <v>5.917689322095638</v>
      </c>
    </row>
    <row r="35" spans="1:6" ht="15">
      <c r="A35" s="6" t="s">
        <v>48</v>
      </c>
      <c r="B35" s="15">
        <v>4.625294270572284</v>
      </c>
      <c r="C35" s="15">
        <v>4.777982578767597</v>
      </c>
      <c r="D35" s="15">
        <v>4.489430506097416</v>
      </c>
      <c r="E35" s="15">
        <v>4.569087016060003</v>
      </c>
      <c r="F35" s="15">
        <v>4.669283713103152</v>
      </c>
    </row>
    <row r="36" spans="1:6" ht="15">
      <c r="A36" s="6" t="s">
        <v>49</v>
      </c>
      <c r="B36" s="15">
        <v>3.193490821631055</v>
      </c>
      <c r="C36" s="15">
        <v>3.388868062527358</v>
      </c>
      <c r="D36" s="15">
        <v>2.9560700252084215</v>
      </c>
      <c r="E36" s="15">
        <v>3.0315809591869805</v>
      </c>
      <c r="F36" s="15">
        <v>3.274353397286501</v>
      </c>
    </row>
    <row r="37" spans="1:6" ht="15">
      <c r="A37" s="6" t="s">
        <v>51</v>
      </c>
      <c r="B37" s="15">
        <v>4.863933551807883</v>
      </c>
      <c r="C37" s="15">
        <v>5.826141972696982</v>
      </c>
      <c r="D37" s="15">
        <v>3.5879817736756006</v>
      </c>
      <c r="E37" s="15">
        <v>4.088925585629171</v>
      </c>
      <c r="F37" s="15">
        <v>5.177606203373092</v>
      </c>
    </row>
    <row r="39" ht="14.25">
      <c r="A39" s="21" t="s">
        <v>75</v>
      </c>
    </row>
    <row r="40" ht="14.25">
      <c r="A40" s="22" t="s">
        <v>76</v>
      </c>
    </row>
    <row r="41" ht="14.25">
      <c r="A41" s="2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X43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3" width="11.25390625" style="0" customWidth="1"/>
    <col min="4" max="16" width="13.75390625" style="0" customWidth="1"/>
  </cols>
  <sheetData>
    <row r="2" ht="14.25">
      <c r="A2" s="69" t="s">
        <v>212</v>
      </c>
    </row>
    <row r="4" spans="1:23" ht="14.25">
      <c r="A4" s="12" t="s">
        <v>59</v>
      </c>
      <c r="B4" t="s">
        <v>78</v>
      </c>
      <c r="C4" t="s">
        <v>79</v>
      </c>
      <c r="D4" s="13" t="s">
        <v>80</v>
      </c>
      <c r="E4" s="13" t="s">
        <v>81</v>
      </c>
      <c r="F4" s="13" t="s">
        <v>82</v>
      </c>
      <c r="G4" s="13" t="s">
        <v>83</v>
      </c>
      <c r="H4" s="13" t="s">
        <v>84</v>
      </c>
      <c r="I4" s="13" t="s">
        <v>85</v>
      </c>
      <c r="J4" s="13" t="s">
        <v>86</v>
      </c>
      <c r="K4" s="13" t="s">
        <v>87</v>
      </c>
      <c r="L4" s="13" t="s">
        <v>88</v>
      </c>
      <c r="M4" s="13" t="s">
        <v>89</v>
      </c>
      <c r="N4" s="13" t="s">
        <v>90</v>
      </c>
      <c r="O4" s="13" t="s">
        <v>91</v>
      </c>
      <c r="P4" s="13" t="s">
        <v>92</v>
      </c>
      <c r="T4" t="s">
        <v>93</v>
      </c>
      <c r="W4" t="s">
        <v>94</v>
      </c>
    </row>
    <row r="5" spans="1:23" ht="14.25">
      <c r="A5" s="6" t="s">
        <v>38</v>
      </c>
      <c r="B5" s="23">
        <f>VLOOKUP($A5,'[1]Fin_Aid'!$A$10:$I$54,6,FALSE)</f>
        <v>17.4</v>
      </c>
      <c r="C5" s="23">
        <f>VLOOKUP($A5,'[1]Fin_Aid'!$A$10:$I$54,8,FALSE)</f>
        <v>11</v>
      </c>
      <c r="D5" s="23">
        <f>VLOOKUP($A5,'[1]ExpPubEdu'!$A$10:$I$53,3,FALSE)</f>
        <v>5.44</v>
      </c>
      <c r="E5" s="23">
        <f>VLOOKUP($A5,'[1]ExpPubEdu'!$A$10:$I$53,4,FALSE)</f>
        <v>5.4</v>
      </c>
      <c r="F5" s="23">
        <f>VLOOKUP($A5,'[1]ExpPubEdu'!$A$10:$I$53,5,FALSE)</f>
        <v>5.33</v>
      </c>
      <c r="G5" s="23">
        <f>VLOOKUP($A5,'[1]ExpPubEdu'!$A$10:$I$53,6,FALSE)</f>
        <v>5.47</v>
      </c>
      <c r="H5" s="23">
        <f>VLOOKUP($A5,'[1]ExpPubEdu'!$A$10:$I$53,7,FALSE)</f>
        <v>5.98</v>
      </c>
      <c r="I5" s="23">
        <f>VLOOKUP($A5,'[1]ExpPubEdu'!$A$10:$I$53,8,FALSE)</f>
        <v>5.91</v>
      </c>
      <c r="J5" s="23">
        <f>VLOOKUP($A5,'[1]ExpPubEdu'!$A$10:$I$53,9,FALSE)</f>
        <v>5.8</v>
      </c>
      <c r="K5" s="23">
        <f>VLOOKUP($A5,'[1]Fin_Aid'!$A$10:$I$54,2,FALSE)</f>
        <v>18.1</v>
      </c>
      <c r="L5" s="23">
        <f>VLOOKUP($A5,'[1]Fin_Aid'!$A$10:$I$54,3,FALSE)</f>
        <v>16.8</v>
      </c>
      <c r="M5" s="23">
        <f>VLOOKUP($A5,'[1]Fin_Aid'!$A$10:$I$54,4,FALSE)</f>
        <v>17</v>
      </c>
      <c r="N5" s="23">
        <f>VLOOKUP($A5,'[1]Fin_Aid'!$A$10:$I$54,5,FALSE)</f>
        <v>16.2</v>
      </c>
      <c r="O5" s="23">
        <f>VLOOKUP($A5,'[1]Fin_Aid'!$A$10:$I$54,7,FALSE)</f>
        <v>11.5</v>
      </c>
      <c r="P5" s="23">
        <f>VLOOKUP($A5,'[1]Fin_Aid'!$A$10:$I$54,9,FALSE)</f>
        <v>9.8</v>
      </c>
      <c r="T5" s="24" t="s">
        <v>2</v>
      </c>
      <c r="U5" s="25" t="s">
        <v>95</v>
      </c>
      <c r="W5" s="26" t="s">
        <v>96</v>
      </c>
    </row>
    <row r="6" spans="1:21" ht="14.25">
      <c r="A6" s="6" t="s">
        <v>20</v>
      </c>
      <c r="B6" s="23">
        <f>VLOOKUP($A6,'[1]Fin_Aid'!$A$10:$I$54,6,FALSE)</f>
        <v>13.2</v>
      </c>
      <c r="C6" s="23">
        <f>VLOOKUP($A6,'[1]Fin_Aid'!$A$10:$I$54,8,FALSE)</f>
        <v>13.7</v>
      </c>
      <c r="D6" s="23">
        <f>VLOOKUP($A6,'[1]ExpPubEdu'!$A$10:$I$53,3,FALSE)</f>
        <v>5.92</v>
      </c>
      <c r="E6" s="23">
        <f>VLOOKUP($A6,'[1]ExpPubEdu'!$A$10:$I$53,4,FALSE)</f>
        <v>5.98</v>
      </c>
      <c r="F6" s="23">
        <f>VLOOKUP($A6,'[1]ExpPubEdu'!$A$10:$I$53,5,FALSE)</f>
        <v>6</v>
      </c>
      <c r="G6" s="23">
        <f>VLOOKUP($A6,'[1]ExpPubEdu'!$A$10:$I$53,6,FALSE)</f>
        <v>6.43</v>
      </c>
      <c r="H6" s="23">
        <f>VLOOKUP($A6,'[1]ExpPubEdu'!$A$10:$I$53,7,FALSE)</f>
        <v>6.57</v>
      </c>
      <c r="I6" s="23">
        <f>VLOOKUP($A6,'[1]ExpPubEdu'!$A$10:$I$53,8,FALSE)</f>
        <v>6.58</v>
      </c>
      <c r="J6" s="23">
        <f>VLOOKUP($A6,'[1]ExpPubEdu'!$A$10:$I$53,9,FALSE)</f>
        <v>6.55</v>
      </c>
      <c r="K6" s="23">
        <f>VLOOKUP($A6,'[1]Fin_Aid'!$A$10:$I$54,2,FALSE)</f>
        <v>15.7</v>
      </c>
      <c r="L6" s="23">
        <f>VLOOKUP($A6,'[1]Fin_Aid'!$A$10:$I$54,3,FALSE)</f>
        <v>15.2</v>
      </c>
      <c r="M6" s="23">
        <f>VLOOKUP($A6,'[1]Fin_Aid'!$A$10:$I$54,4,FALSE)</f>
        <v>13.6</v>
      </c>
      <c r="N6" s="23">
        <f>VLOOKUP($A6,'[1]Fin_Aid'!$A$10:$I$54,5,FALSE)</f>
        <v>14.2</v>
      </c>
      <c r="O6" s="23">
        <f>VLOOKUP($A6,'[1]Fin_Aid'!$A$10:$I$54,7,FALSE)</f>
        <v>13.4</v>
      </c>
      <c r="P6" s="23">
        <f>VLOOKUP($A6,'[1]Fin_Aid'!$A$10:$I$54,9,FALSE)</f>
        <v>14.4</v>
      </c>
      <c r="T6" s="24" t="s">
        <v>3</v>
      </c>
      <c r="U6" s="24" t="s">
        <v>4</v>
      </c>
    </row>
    <row r="7" spans="1:24" ht="14.25">
      <c r="A7" s="6" t="s">
        <v>21</v>
      </c>
      <c r="B7" s="23">
        <f>VLOOKUP($A7,'[1]Fin_Aid'!$A$10:$I$54,6,FALSE)</f>
        <v>6.7</v>
      </c>
      <c r="C7" s="23">
        <f>VLOOKUP($A7,'[1]Fin_Aid'!$A$10:$I$54,8,FALSE)</f>
        <v>11.5</v>
      </c>
      <c r="D7" s="23">
        <f>VLOOKUP($A7,'[1]ExpPubEdu'!$A$10:$I$53,3,FALSE)</f>
        <v>4.25</v>
      </c>
      <c r="E7" s="23">
        <f>VLOOKUP($A7,'[1]ExpPubEdu'!$A$10:$I$53,4,FALSE)</f>
        <v>4.04</v>
      </c>
      <c r="F7" s="23">
        <f>VLOOKUP($A7,'[1]ExpPubEdu'!$A$10:$I$53,5,FALSE)</f>
        <v>3.88</v>
      </c>
      <c r="G7" s="23">
        <f>VLOOKUP($A7,'[1]ExpPubEdu'!$A$10:$I$53,6,FALSE)</f>
        <v>4.44</v>
      </c>
      <c r="H7" s="23">
        <f>VLOOKUP($A7,'[1]ExpPubEdu'!$A$10:$I$53,7,FALSE)</f>
        <v>4.58</v>
      </c>
      <c r="I7" s="23">
        <f>VLOOKUP($A7,'[1]ExpPubEdu'!$A$10:$I$53,8,FALSE)</f>
        <v>4.1</v>
      </c>
      <c r="J7" s="23">
        <f>VLOOKUP($A7,'[1]ExpPubEdu'!$A$10:$I$53,9,FALSE)</f>
        <v>3.82</v>
      </c>
      <c r="K7" s="23">
        <f>VLOOKUP($A7,'[1]Fin_Aid'!$A$10:$I$54,2,FALSE)</f>
        <v>10.8</v>
      </c>
      <c r="L7" s="23">
        <f>VLOOKUP($A7,'[1]Fin_Aid'!$A$10:$I$54,3,FALSE)</f>
        <v>10.8</v>
      </c>
      <c r="M7" s="23">
        <f>VLOOKUP($A7,'[1]Fin_Aid'!$A$10:$I$54,4,FALSE)</f>
        <v>9.5</v>
      </c>
      <c r="N7" s="23">
        <f>VLOOKUP($A7,'[1]Fin_Aid'!$A$10:$I$54,5,FALSE)</f>
        <v>9.3</v>
      </c>
      <c r="O7" s="23">
        <f>VLOOKUP($A7,'[1]Fin_Aid'!$A$10:$I$54,7,FALSE)</f>
        <v>7.3</v>
      </c>
      <c r="P7" s="23">
        <f>VLOOKUP($A7,'[1]Fin_Aid'!$A$10:$I$54,9,FALSE)</f>
        <v>18.3</v>
      </c>
      <c r="W7" s="26" t="s">
        <v>1</v>
      </c>
      <c r="X7" s="27" t="s">
        <v>97</v>
      </c>
    </row>
    <row r="8" spans="1:24" ht="14.25">
      <c r="A8" s="6" t="s">
        <v>29</v>
      </c>
      <c r="B8" s="23">
        <f>VLOOKUP($A8,'[1]Fin_Aid'!$A$10:$I$54,6,FALSE)</f>
        <v>3.1</v>
      </c>
      <c r="C8" s="23">
        <f>VLOOKUP($A8,'[1]Fin_Aid'!$A$10:$I$54,8,FALSE)</f>
        <v>3.9</v>
      </c>
      <c r="D8" s="23">
        <f>VLOOKUP($A8,'[1]ExpPubEdu'!$A$10:$I$53,3,FALSE)</f>
        <v>3.98</v>
      </c>
      <c r="E8" s="23">
        <f>VLOOKUP($A8,'[1]ExpPubEdu'!$A$10:$I$53,4,FALSE)</f>
        <v>4.04</v>
      </c>
      <c r="F8" s="23">
        <f>VLOOKUP($A8,'[1]ExpPubEdu'!$A$10:$I$53,5,FALSE)</f>
        <v>4.02</v>
      </c>
      <c r="G8" s="23">
        <f>VLOOKUP($A8,'[1]ExpPubEdu'!$A$10:$I$53,6,FALSE)</f>
        <v>4.32</v>
      </c>
      <c r="H8" s="23">
        <f>VLOOKUP($A8,'[1]ExpPubEdu'!$A$10:$I$53,7,FALSE)</f>
        <v>4.42</v>
      </c>
      <c r="I8" s="23">
        <f>VLOOKUP($A8,'[1]ExpPubEdu'!$A$10:$I$53,8,FALSE)</f>
        <v>4.31</v>
      </c>
      <c r="J8" s="23">
        <f>VLOOKUP($A8,'[1]ExpPubEdu'!$A$10:$I$53,9,FALSE)</f>
        <v>4.21</v>
      </c>
      <c r="K8" s="23">
        <f>VLOOKUP($A8,'[1]Fin_Aid'!$A$10:$I$54,2,FALSE)</f>
        <v>3.3</v>
      </c>
      <c r="L8" s="23">
        <f>VLOOKUP($A8,'[1]Fin_Aid'!$A$10:$I$54,3,FALSE)</f>
        <v>3.9</v>
      </c>
      <c r="M8" s="23">
        <f>VLOOKUP($A8,'[1]Fin_Aid'!$A$10:$I$54,4,FALSE)</f>
        <v>3.2</v>
      </c>
      <c r="N8" s="23">
        <f>VLOOKUP($A8,'[1]Fin_Aid'!$A$10:$I$54,5,FALSE)</f>
        <v>3.3</v>
      </c>
      <c r="O8" s="23">
        <f>VLOOKUP($A8,'[1]Fin_Aid'!$A$10:$I$54,7,FALSE)</f>
        <v>3.6</v>
      </c>
      <c r="P8" s="23">
        <f>VLOOKUP($A8,'[1]Fin_Aid'!$A$10:$I$54,9,FALSE)</f>
        <v>5.5</v>
      </c>
      <c r="T8" s="24" t="s">
        <v>98</v>
      </c>
      <c r="U8" s="24" t="s">
        <v>99</v>
      </c>
      <c r="W8" s="26" t="s">
        <v>2</v>
      </c>
      <c r="X8" s="27" t="s">
        <v>100</v>
      </c>
    </row>
    <row r="9" spans="1:24" ht="14.25">
      <c r="A9" s="6" t="s">
        <v>31</v>
      </c>
      <c r="B9" s="23">
        <f>VLOOKUP($A9,'[1]Fin_Aid'!$A$10:$I$54,6,FALSE)</f>
        <v>50.9</v>
      </c>
      <c r="C9" s="23">
        <f>VLOOKUP($A9,'[1]Fin_Aid'!$A$10:$I$54,8,FALSE)</f>
        <v>52.5</v>
      </c>
      <c r="D9" s="23">
        <f>VLOOKUP($A9,'[1]ExpPubEdu'!$A$10:$I$53,3,FALSE)</f>
        <v>6.95</v>
      </c>
      <c r="E9" s="23">
        <f>VLOOKUP($A9,'[1]ExpPubEdu'!$A$10:$I$53,4,FALSE)</f>
        <v>7.02</v>
      </c>
      <c r="F9" s="23">
        <f>VLOOKUP($A9,'[1]ExpPubEdu'!$A$10:$I$53,5,FALSE)</f>
        <v>6.95</v>
      </c>
      <c r="G9" s="23">
        <f>VLOOKUP($A9,'[1]ExpPubEdu'!$A$10:$I$53,6,FALSE)</f>
        <v>7.45</v>
      </c>
      <c r="H9" s="23">
        <f>VLOOKUP($A9,'[1]ExpPubEdu'!$A$10:$I$53,7,FALSE)</f>
        <v>7.98</v>
      </c>
      <c r="I9" s="23">
        <f>VLOOKUP($A9,'[1]ExpPubEdu'!$A$10:$I$53,8,FALSE)</f>
        <v>7.92</v>
      </c>
      <c r="J9" s="23">
        <f>VLOOKUP($A9,'[1]ExpPubEdu'!$A$10:$I$53,9,FALSE)</f>
        <v>7.87</v>
      </c>
      <c r="K9" s="23">
        <f>VLOOKUP($A9,'[1]Fin_Aid'!$A$10:$I$54,2,FALSE)</f>
        <v>56.8</v>
      </c>
      <c r="L9" s="23">
        <f>VLOOKUP($A9,'[1]Fin_Aid'!$A$10:$I$54,3,FALSE)</f>
        <v>57.6</v>
      </c>
      <c r="M9" s="23">
        <f>VLOOKUP($A9,'[1]Fin_Aid'!$A$10:$I$54,4,FALSE)</f>
        <v>55.1</v>
      </c>
      <c r="N9" s="23">
        <f>VLOOKUP($A9,'[1]Fin_Aid'!$A$10:$I$54,5,FALSE)</f>
        <v>59</v>
      </c>
      <c r="O9" s="23">
        <f>VLOOKUP($A9,'[1]Fin_Aid'!$A$10:$I$54,7,FALSE)</f>
        <v>55.6</v>
      </c>
      <c r="P9" s="23">
        <f>VLOOKUP($A9,'[1]Fin_Aid'!$A$10:$I$54,9,FALSE)</f>
        <v>52.6</v>
      </c>
      <c r="W9" s="26" t="s">
        <v>3</v>
      </c>
      <c r="X9" s="26" t="s">
        <v>4</v>
      </c>
    </row>
    <row r="10" spans="1:16" ht="14.25">
      <c r="A10" s="6" t="s">
        <v>22</v>
      </c>
      <c r="B10" s="23">
        <f>VLOOKUP($A10,'[1]Fin_Aid'!$A$10:$I$54,6,FALSE)</f>
        <v>4.9</v>
      </c>
      <c r="C10" s="23">
        <f>VLOOKUP($A10,'[1]Fin_Aid'!$A$10:$I$54,8,FALSE)</f>
        <v>2.6</v>
      </c>
      <c r="D10" s="23">
        <f>VLOOKUP($A10,'[1]ExpPubEdu'!$A$10:$I$53,3,FALSE)</f>
        <v>4.08</v>
      </c>
      <c r="E10" s="23">
        <f>VLOOKUP($A10,'[1]ExpPubEdu'!$A$10:$I$53,4,FALSE)</f>
        <v>4.42</v>
      </c>
      <c r="F10" s="23">
        <f>VLOOKUP($A10,'[1]ExpPubEdu'!$A$10:$I$53,5,FALSE)</f>
        <v>4.05</v>
      </c>
      <c r="G10" s="23">
        <f>VLOOKUP($A10,'[1]ExpPubEdu'!$A$10:$I$53,6,FALSE)</f>
        <v>3.92</v>
      </c>
      <c r="H10" s="23">
        <f>VLOOKUP($A10,'[1]ExpPubEdu'!$A$10:$I$53,7,FALSE)</f>
        <v>4.36</v>
      </c>
      <c r="I10" s="23">
        <f>VLOOKUP($A10,'[1]ExpPubEdu'!$A$10:$I$53,8,FALSE)</f>
        <v>4.25</v>
      </c>
      <c r="J10" s="23">
        <f>VLOOKUP($A10,'[1]ExpPubEdu'!$A$10:$I$53,9,FALSE)</f>
        <v>4.51</v>
      </c>
      <c r="K10" s="23">
        <f>VLOOKUP($A10,'[1]Fin_Aid'!$A$10:$I$54,2,FALSE)</f>
        <v>5.8</v>
      </c>
      <c r="L10" s="23">
        <f>VLOOKUP($A10,'[1]Fin_Aid'!$A$10:$I$54,3,FALSE)</f>
        <v>5.9</v>
      </c>
      <c r="M10" s="23">
        <f>VLOOKUP($A10,'[1]Fin_Aid'!$A$10:$I$54,4,FALSE)</f>
        <v>4</v>
      </c>
      <c r="N10" s="23">
        <f>VLOOKUP($A10,'[1]Fin_Aid'!$A$10:$I$54,5,FALSE)</f>
        <v>4.2</v>
      </c>
      <c r="O10" s="23">
        <f>VLOOKUP($A10,'[1]Fin_Aid'!$A$10:$I$54,7,FALSE)</f>
        <v>2.8</v>
      </c>
      <c r="P10" s="23">
        <f>VLOOKUP($A10,'[1]Fin_Aid'!$A$10:$I$54,9,FALSE)</f>
        <v>1.5</v>
      </c>
    </row>
    <row r="11" spans="1:24" ht="14.25">
      <c r="A11" s="6" t="s">
        <v>23</v>
      </c>
      <c r="B11" s="23">
        <f>VLOOKUP($A11,'[1]Fin_Aid'!$A$10:$I$54,6,FALSE)</f>
        <v>28.4</v>
      </c>
      <c r="C11" s="23">
        <f>VLOOKUP($A11,'[1]Fin_Aid'!$A$10:$I$54,8,FALSE)</f>
        <v>27.9</v>
      </c>
      <c r="D11" s="23">
        <f>VLOOKUP($A11,'[1]ExpPubEdu'!$A$10:$I$53,3,FALSE)</f>
        <v>8.3</v>
      </c>
      <c r="E11" s="23">
        <f>VLOOKUP($A11,'[1]ExpPubEdu'!$A$10:$I$53,4,FALSE)</f>
        <v>7.97</v>
      </c>
      <c r="F11" s="23">
        <f>VLOOKUP($A11,'[1]ExpPubEdu'!$A$10:$I$53,5,FALSE)</f>
        <v>7.81</v>
      </c>
      <c r="G11" s="23">
        <f>VLOOKUP($A11,'[1]ExpPubEdu'!$A$10:$I$53,6,FALSE)</f>
        <v>7.68</v>
      </c>
      <c r="H11" s="23">
        <f>VLOOKUP($A11,'[1]ExpPubEdu'!$A$10:$I$53,7,FALSE)</f>
        <v>8.74</v>
      </c>
      <c r="I11" s="23">
        <f>VLOOKUP($A11,'[1]ExpPubEdu'!$A$10:$I$53,8,FALSE)</f>
        <v>8.81</v>
      </c>
      <c r="J11" s="23">
        <f>VLOOKUP($A11,'[1]ExpPubEdu'!$A$10:$I$53,9,FALSE)</f>
        <v>8.75</v>
      </c>
      <c r="K11" s="23">
        <f>VLOOKUP($A11,'[1]Fin_Aid'!$A$10:$I$54,2,FALSE)</f>
        <v>30.3</v>
      </c>
      <c r="L11" s="23">
        <f>VLOOKUP($A11,'[1]Fin_Aid'!$A$10:$I$54,3,FALSE)</f>
        <v>30.8</v>
      </c>
      <c r="M11" s="23">
        <f>VLOOKUP($A11,'[1]Fin_Aid'!$A$10:$I$54,4,FALSE)</f>
        <v>29.5</v>
      </c>
      <c r="N11" s="23">
        <f>VLOOKUP($A11,'[1]Fin_Aid'!$A$10:$I$54,5,FALSE)</f>
        <v>28</v>
      </c>
      <c r="O11" s="23">
        <f>VLOOKUP($A11,'[1]Fin_Aid'!$A$10:$I$54,7,FALSE)</f>
        <v>27.1</v>
      </c>
      <c r="P11" s="23">
        <f>VLOOKUP($A11,'[1]Fin_Aid'!$A$10:$I$54,9,FALSE)</f>
        <v>28.4</v>
      </c>
      <c r="W11" s="26" t="s">
        <v>98</v>
      </c>
      <c r="X11" s="26" t="s">
        <v>101</v>
      </c>
    </row>
    <row r="12" spans="1:16" ht="14.25">
      <c r="A12" s="6" t="s">
        <v>24</v>
      </c>
      <c r="B12" s="23">
        <f>VLOOKUP($A12,'[1]Fin_Aid'!$A$10:$I$54,6,FALSE)</f>
        <v>7.4</v>
      </c>
      <c r="C12" s="23">
        <f>VLOOKUP($A12,'[1]Fin_Aid'!$A$10:$I$54,8,FALSE)</f>
        <v>13.2</v>
      </c>
      <c r="D12" s="23">
        <f>VLOOKUP($A12,'[1]ExpPubEdu'!$A$10:$I$53,3,FALSE)</f>
        <v>4.88</v>
      </c>
      <c r="E12" s="23">
        <f>VLOOKUP($A12,'[1]ExpPubEdu'!$A$10:$I$53,4,FALSE)</f>
        <v>4.7</v>
      </c>
      <c r="F12" s="23">
        <f>VLOOKUP($A12,'[1]ExpPubEdu'!$A$10:$I$53,5,FALSE)</f>
        <v>4.72</v>
      </c>
      <c r="G12" s="23">
        <f>VLOOKUP($A12,'[1]ExpPubEdu'!$A$10:$I$53,6,FALSE)</f>
        <v>5.61</v>
      </c>
      <c r="H12" s="23">
        <f>VLOOKUP($A12,'[1]ExpPubEdu'!$A$10:$I$53,7,FALSE)</f>
        <v>6.03</v>
      </c>
      <c r="I12" s="23">
        <f>VLOOKUP($A12,'[1]ExpPubEdu'!$A$10:$I$53,8,FALSE)</f>
        <v>5.66</v>
      </c>
      <c r="J12" s="23">
        <f>VLOOKUP($A12,'[1]ExpPubEdu'!$A$10:$I$53,9,FALSE)</f>
        <v>5.16</v>
      </c>
      <c r="K12" s="23" t="str">
        <f>VLOOKUP($A12,'[1]Fin_Aid'!$A$10:$I$54,2,FALSE)</f>
        <v>.</v>
      </c>
      <c r="L12" s="23">
        <f>VLOOKUP($A12,'[1]Fin_Aid'!$A$10:$I$54,3,FALSE)</f>
        <v>8.2</v>
      </c>
      <c r="M12" s="23">
        <f>VLOOKUP($A12,'[1]Fin_Aid'!$A$10:$I$54,4,FALSE)</f>
        <v>8.9</v>
      </c>
      <c r="N12" s="23">
        <f>VLOOKUP($A12,'[1]Fin_Aid'!$A$10:$I$54,5,FALSE)</f>
        <v>6.3</v>
      </c>
      <c r="O12" s="23">
        <f>VLOOKUP($A12,'[1]Fin_Aid'!$A$10:$I$54,7,FALSE)</f>
        <v>10.3</v>
      </c>
      <c r="P12" s="23">
        <f>VLOOKUP($A12,'[1]Fin_Aid'!$A$10:$I$54,9,FALSE)</f>
        <v>9.3</v>
      </c>
    </row>
    <row r="13" spans="1:16" ht="14.25">
      <c r="A13" s="6" t="s">
        <v>44</v>
      </c>
      <c r="B13" s="23">
        <f>VLOOKUP($A13,'[1]Fin_Aid'!$A$10:$I$54,6,FALSE)</f>
        <v>14.7</v>
      </c>
      <c r="C13" s="23">
        <f>VLOOKUP($A13,'[1]Fin_Aid'!$A$10:$I$54,8,FALSE)</f>
        <v>14.9</v>
      </c>
      <c r="D13" s="23">
        <f>VLOOKUP($A13,'[1]ExpPubEdu'!$A$10:$I$53,3,FALSE)</f>
        <v>6.3</v>
      </c>
      <c r="E13" s="23">
        <f>VLOOKUP($A13,'[1]ExpPubEdu'!$A$10:$I$53,4,FALSE)</f>
        <v>6.18</v>
      </c>
      <c r="F13" s="23">
        <f>VLOOKUP($A13,'[1]ExpPubEdu'!$A$10:$I$53,5,FALSE)</f>
        <v>5.9</v>
      </c>
      <c r="G13" s="23">
        <f>VLOOKUP($A13,'[1]ExpPubEdu'!$A$10:$I$53,6,FALSE)</f>
        <v>6.1</v>
      </c>
      <c r="H13" s="23">
        <f>VLOOKUP($A13,'[1]ExpPubEdu'!$A$10:$I$53,7,FALSE)</f>
        <v>6.81</v>
      </c>
      <c r="I13" s="23">
        <f>VLOOKUP($A13,'[1]ExpPubEdu'!$A$10:$I$53,8,FALSE)</f>
        <v>6.85</v>
      </c>
      <c r="J13" s="23">
        <f>VLOOKUP($A13,'[1]ExpPubEdu'!$A$10:$I$53,9,FALSE)</f>
        <v>6.76</v>
      </c>
      <c r="K13" s="23">
        <f>VLOOKUP($A13,'[1]Fin_Aid'!$A$10:$I$54,2,FALSE)</f>
        <v>16.7</v>
      </c>
      <c r="L13" s="23">
        <f>VLOOKUP($A13,'[1]Fin_Aid'!$A$10:$I$54,3,FALSE)</f>
        <v>16.6</v>
      </c>
      <c r="M13" s="23">
        <f>VLOOKUP($A13,'[1]Fin_Aid'!$A$10:$I$54,4,FALSE)</f>
        <v>16.2</v>
      </c>
      <c r="N13" s="23">
        <f>VLOOKUP($A13,'[1]Fin_Aid'!$A$10:$I$54,5,FALSE)</f>
        <v>15.3</v>
      </c>
      <c r="O13" s="23">
        <f>VLOOKUP($A13,'[1]Fin_Aid'!$A$10:$I$54,7,FALSE)</f>
        <v>15.4</v>
      </c>
      <c r="P13" s="23">
        <f>VLOOKUP($A13,'[1]Fin_Aid'!$A$10:$I$54,9,FALSE)</f>
        <v>13.7</v>
      </c>
    </row>
    <row r="14" spans="1:16" ht="14.25">
      <c r="A14" s="6" t="s">
        <v>28</v>
      </c>
      <c r="B14" s="23">
        <f>VLOOKUP($A14,'[1]Fin_Aid'!$A$10:$I$54,6,FALSE)</f>
        <v>7.4</v>
      </c>
      <c r="C14" s="23">
        <f>VLOOKUP($A14,'[1]Fin_Aid'!$A$10:$I$54,8,FALSE)</f>
        <v>7.7</v>
      </c>
      <c r="D14" s="23">
        <f>VLOOKUP($A14,'[1]ExpPubEdu'!$A$10:$I$53,3,FALSE)</f>
        <v>5.67</v>
      </c>
      <c r="E14" s="23">
        <f>VLOOKUP($A14,'[1]ExpPubEdu'!$A$10:$I$53,4,FALSE)</f>
        <v>5.61</v>
      </c>
      <c r="F14" s="23">
        <f>VLOOKUP($A14,'[1]ExpPubEdu'!$A$10:$I$53,5,FALSE)</f>
        <v>5.62</v>
      </c>
      <c r="G14" s="23">
        <f>VLOOKUP($A14,'[1]ExpPubEdu'!$A$10:$I$53,6,FALSE)</f>
        <v>5.62</v>
      </c>
      <c r="H14" s="23">
        <f>VLOOKUP($A14,'[1]ExpPubEdu'!$A$10:$I$53,7,FALSE)</f>
        <v>5.9</v>
      </c>
      <c r="I14" s="23">
        <f>VLOOKUP($A14,'[1]ExpPubEdu'!$A$10:$I$53,8,FALSE)</f>
        <v>5.86</v>
      </c>
      <c r="J14" s="23">
        <f>VLOOKUP($A14,'[1]ExpPubEdu'!$A$10:$I$53,9,FALSE)</f>
        <v>5.68</v>
      </c>
      <c r="K14" s="23">
        <f>VLOOKUP($A14,'[1]Fin_Aid'!$A$10:$I$54,2,FALSE)</f>
        <v>8</v>
      </c>
      <c r="L14" s="23">
        <f>VLOOKUP($A14,'[1]Fin_Aid'!$A$10:$I$54,3,FALSE)</f>
        <v>7.9</v>
      </c>
      <c r="M14" s="23">
        <f>VLOOKUP($A14,'[1]Fin_Aid'!$A$10:$I$54,4,FALSE)</f>
        <v>8</v>
      </c>
      <c r="N14" s="23">
        <f>VLOOKUP($A14,'[1]Fin_Aid'!$A$10:$I$54,5,FALSE)</f>
        <v>7</v>
      </c>
      <c r="O14" s="23">
        <f>VLOOKUP($A14,'[1]Fin_Aid'!$A$10:$I$54,7,FALSE)</f>
        <v>7.4</v>
      </c>
      <c r="P14" s="23">
        <f>VLOOKUP($A14,'[1]Fin_Aid'!$A$10:$I$54,9,FALSE)</f>
        <v>8</v>
      </c>
    </row>
    <row r="15" spans="1:16" ht="14.25">
      <c r="A15" s="6" t="s">
        <v>53</v>
      </c>
      <c r="B15" s="23">
        <f>VLOOKUP($A15,'[1]Fin_Aid'!$A$10:$I$54,6,FALSE)</f>
        <v>18.9</v>
      </c>
      <c r="C15" s="23">
        <f>VLOOKUP($A15,'[1]Fin_Aid'!$A$10:$I$54,8,FALSE)</f>
        <v>21.6</v>
      </c>
      <c r="D15" s="23">
        <f>VLOOKUP($A15,'[1]ExpPubEdu'!$A$10:$I$53,3,FALSE)</f>
        <v>4.57</v>
      </c>
      <c r="E15" s="23">
        <f>VLOOKUP($A15,'[1]ExpPubEdu'!$A$10:$I$53,4,FALSE)</f>
        <v>4.43</v>
      </c>
      <c r="F15" s="23">
        <f>VLOOKUP($A15,'[1]ExpPubEdu'!$A$10:$I$53,5,FALSE)</f>
        <v>4.49</v>
      </c>
      <c r="G15" s="23">
        <f>VLOOKUP($A15,'[1]ExpPubEdu'!$A$10:$I$53,6,FALSE)</f>
        <v>4.57</v>
      </c>
      <c r="H15" s="23">
        <f>VLOOKUP($A15,'[1]ExpPubEdu'!$A$10:$I$53,7,FALSE)</f>
        <v>5.06</v>
      </c>
      <c r="I15" s="23">
        <f>VLOOKUP($A15,'[1]ExpPubEdu'!$A$10:$I$53,8,FALSE)</f>
        <v>5.08</v>
      </c>
      <c r="J15" s="23">
        <f>VLOOKUP($A15,'[1]ExpPubEdu'!$A$10:$I$53,9,FALSE)</f>
        <v>4.98</v>
      </c>
      <c r="K15" s="23">
        <f>VLOOKUP($A15,'[1]Fin_Aid'!$A$10:$I$54,2,FALSE)</f>
        <v>17.9</v>
      </c>
      <c r="L15" s="23">
        <f>VLOOKUP($A15,'[1]Fin_Aid'!$A$10:$I$54,3,FALSE)</f>
        <v>19.1</v>
      </c>
      <c r="M15" s="23">
        <f>VLOOKUP($A15,'[1]Fin_Aid'!$A$10:$I$54,4,FALSE)</f>
        <v>19.5</v>
      </c>
      <c r="N15" s="23">
        <f>VLOOKUP($A15,'[1]Fin_Aid'!$A$10:$I$54,5,FALSE)</f>
        <v>21.9</v>
      </c>
      <c r="O15" s="23">
        <f>VLOOKUP($A15,'[1]Fin_Aid'!$A$10:$I$54,7,FALSE)</f>
        <v>20.7</v>
      </c>
      <c r="P15" s="23">
        <f>VLOOKUP($A15,'[1]Fin_Aid'!$A$10:$I$54,9,FALSE)</f>
        <v>21.9</v>
      </c>
    </row>
    <row r="16" spans="1:16" ht="14.25">
      <c r="A16" s="6" t="s">
        <v>26</v>
      </c>
      <c r="B16" s="28" t="str">
        <f>VLOOKUP($A16,'[1]Fin_Aid'!$A$10:$I$54,6,FALSE)</f>
        <v>.</v>
      </c>
      <c r="C16" s="28" t="str">
        <f>VLOOKUP($A16,'[1]Fin_Aid'!$A$10:$I$54,8,FALSE)</f>
        <v>.</v>
      </c>
      <c r="D16" s="23">
        <f>VLOOKUP($A16,'[1]ExpPubEdu'!$A$10:$I$53,3,FALSE)</f>
        <v>4.09</v>
      </c>
      <c r="E16" s="23" t="str">
        <f>VLOOKUP($A16,'[1]ExpPubEdu'!$A$10:$I$53,4,FALSE)</f>
        <v>.</v>
      </c>
      <c r="F16" s="23" t="str">
        <f>VLOOKUP($A16,'[1]ExpPubEdu'!$A$10:$I$53,5,FALSE)</f>
        <v>.</v>
      </c>
      <c r="G16" s="23" t="str">
        <f>VLOOKUP($A16,'[1]ExpPubEdu'!$A$10:$I$53,6,FALSE)</f>
        <v>.</v>
      </c>
      <c r="H16" s="23" t="str">
        <f>VLOOKUP($A16,'[1]ExpPubEdu'!$A$10:$I$53,7,FALSE)</f>
        <v>.</v>
      </c>
      <c r="I16" s="23" t="str">
        <f>VLOOKUP($A16,'[1]ExpPubEdu'!$A$10:$I$53,8,FALSE)</f>
        <v>.</v>
      </c>
      <c r="J16" s="23" t="s">
        <v>54</v>
      </c>
      <c r="K16" s="29">
        <f>VLOOKUP($A16,'[1]Fin_Aid'!$A$10:$I$54,2,FALSE)</f>
        <v>5.2</v>
      </c>
      <c r="L16" s="30">
        <f>VLOOKUP($A16,'[1]Fin_Aid'!$A$10:$I$54,3,FALSE)</f>
        <v>1.4</v>
      </c>
      <c r="M16" s="23" t="str">
        <f>VLOOKUP($A16,'[1]Fin_Aid'!$A$10:$I$54,4,FALSE)</f>
        <v>.</v>
      </c>
      <c r="N16" s="23" t="str">
        <f>VLOOKUP($A16,'[1]Fin_Aid'!$A$10:$I$54,5,FALSE)</f>
        <v>.</v>
      </c>
      <c r="O16" s="23" t="str">
        <f>VLOOKUP($A16,'[1]Fin_Aid'!$A$10:$I$54,7,FALSE)</f>
        <v>.</v>
      </c>
      <c r="P16" s="23" t="str">
        <f>VLOOKUP($A16,'[1]Fin_Aid'!$A$10:$I$54,9,FALSE)</f>
        <v>.</v>
      </c>
    </row>
    <row r="17" spans="1:16" ht="14.25">
      <c r="A17" s="6" t="s">
        <v>35</v>
      </c>
      <c r="B17" s="23">
        <f>VLOOKUP($A17,'[1]Fin_Aid'!$A$10:$I$54,6,FALSE)</f>
        <v>14.3</v>
      </c>
      <c r="C17" s="23">
        <f>VLOOKUP($A17,'[1]Fin_Aid'!$A$10:$I$54,8,FALSE)</f>
        <v>14.3</v>
      </c>
      <c r="D17" s="23">
        <f>VLOOKUP($A17,'[1]ExpPubEdu'!$A$10:$I$53,3,FALSE)</f>
        <v>5.46</v>
      </c>
      <c r="E17" s="23">
        <f>VLOOKUP($A17,'[1]ExpPubEdu'!$A$10:$I$53,4,FALSE)</f>
        <v>5.44</v>
      </c>
      <c r="F17" s="23">
        <f>VLOOKUP($A17,'[1]ExpPubEdu'!$A$10:$I$53,5,FALSE)</f>
        <v>5.29</v>
      </c>
      <c r="G17" s="23">
        <f>VLOOKUP($A17,'[1]ExpPubEdu'!$A$10:$I$53,6,FALSE)</f>
        <v>5.1</v>
      </c>
      <c r="H17" s="23">
        <f>VLOOKUP($A17,'[1]ExpPubEdu'!$A$10:$I$53,7,FALSE)</f>
        <v>5.12</v>
      </c>
      <c r="I17" s="23">
        <f>VLOOKUP($A17,'[1]ExpPubEdu'!$A$10:$I$53,8,FALSE)</f>
        <v>4.9</v>
      </c>
      <c r="J17" s="23">
        <f>VLOOKUP($A17,'[1]ExpPubEdu'!$A$10:$I$53,9,FALSE)</f>
        <v>4.71</v>
      </c>
      <c r="K17" s="23">
        <f>VLOOKUP($A17,'[1]Fin_Aid'!$A$10:$I$54,2,FALSE)</f>
        <v>15.8</v>
      </c>
      <c r="L17" s="23">
        <f>VLOOKUP($A17,'[1]Fin_Aid'!$A$10:$I$54,3,FALSE)</f>
        <v>15.7</v>
      </c>
      <c r="M17" s="23">
        <f>VLOOKUP($A17,'[1]Fin_Aid'!$A$10:$I$54,4,FALSE)</f>
        <v>15.1</v>
      </c>
      <c r="N17" s="23">
        <f>VLOOKUP($A17,'[1]Fin_Aid'!$A$10:$I$54,5,FALSE)</f>
        <v>15.1</v>
      </c>
      <c r="O17" s="23">
        <f>VLOOKUP($A17,'[1]Fin_Aid'!$A$10:$I$54,7,FALSE)</f>
        <v>14.3</v>
      </c>
      <c r="P17" s="23">
        <f>VLOOKUP($A17,'[1]Fin_Aid'!$A$10:$I$54,9,FALSE)</f>
        <v>12.4</v>
      </c>
    </row>
    <row r="18" spans="1:16" ht="14.25">
      <c r="A18" s="6" t="s">
        <v>25</v>
      </c>
      <c r="B18" s="23">
        <f>VLOOKUP($A18,'[1]Fin_Aid'!$A$10:$I$54,6,FALSE)</f>
        <v>12.7</v>
      </c>
      <c r="C18" s="23">
        <f>VLOOKUP($A18,'[1]Fin_Aid'!$A$10:$I$54,8,FALSE)</f>
        <v>13.1</v>
      </c>
      <c r="D18" s="23">
        <f>VLOOKUP($A18,'[1]ExpPubEdu'!$A$10:$I$53,3,FALSE)</f>
        <v>4.72</v>
      </c>
      <c r="E18" s="23">
        <f>VLOOKUP($A18,'[1]ExpPubEdu'!$A$10:$I$53,4,FALSE)</f>
        <v>4.73</v>
      </c>
      <c r="F18" s="23">
        <f>VLOOKUP($A18,'[1]ExpPubEdu'!$A$10:$I$53,5,FALSE)</f>
        <v>4.92</v>
      </c>
      <c r="G18" s="23">
        <f>VLOOKUP($A18,'[1]ExpPubEdu'!$A$10:$I$53,6,FALSE)</f>
        <v>5.67</v>
      </c>
      <c r="H18" s="23">
        <f>VLOOKUP($A18,'[1]ExpPubEdu'!$A$10:$I$53,7,FALSE)</f>
        <v>6.43</v>
      </c>
      <c r="I18" s="23">
        <f>VLOOKUP($A18,'[1]ExpPubEdu'!$A$10:$I$53,8,FALSE)</f>
        <v>6.41</v>
      </c>
      <c r="J18" s="23">
        <f>VLOOKUP($A18,'[1]ExpPubEdu'!$A$10:$I$53,9,FALSE)</f>
        <v>6.15</v>
      </c>
      <c r="K18" s="23">
        <f>VLOOKUP($A18,'[1]Fin_Aid'!$A$10:$I$54,2,FALSE)</f>
        <v>14.8</v>
      </c>
      <c r="L18" s="23">
        <f>VLOOKUP($A18,'[1]Fin_Aid'!$A$10:$I$54,3,FALSE)</f>
        <v>14.8</v>
      </c>
      <c r="M18" s="23">
        <f>VLOOKUP($A18,'[1]Fin_Aid'!$A$10:$I$54,4,FALSE)</f>
        <v>14.4</v>
      </c>
      <c r="N18" s="23">
        <f>VLOOKUP($A18,'[1]Fin_Aid'!$A$10:$I$54,5,FALSE)</f>
        <v>13.9</v>
      </c>
      <c r="O18" s="23">
        <f>VLOOKUP($A18,'[1]Fin_Aid'!$A$10:$I$54,7,FALSE)</f>
        <v>13.2</v>
      </c>
      <c r="P18" s="23">
        <f>VLOOKUP($A18,'[1]Fin_Aid'!$A$10:$I$54,9,FALSE)</f>
        <v>13.3</v>
      </c>
    </row>
    <row r="19" spans="1:16" ht="14.25">
      <c r="A19" s="6" t="s">
        <v>30</v>
      </c>
      <c r="B19" s="23">
        <f>VLOOKUP($A19,'[1]Fin_Aid'!$A$10:$I$54,6,FALSE)</f>
        <v>20.2</v>
      </c>
      <c r="C19" s="23">
        <f>VLOOKUP($A19,'[1]Fin_Aid'!$A$10:$I$54,8,FALSE)</f>
        <v>22.5</v>
      </c>
      <c r="D19" s="23">
        <f>VLOOKUP($A19,'[1]ExpPubEdu'!$A$10:$I$53,3,FALSE)</f>
        <v>4.41</v>
      </c>
      <c r="E19" s="23">
        <f>VLOOKUP($A19,'[1]ExpPubEdu'!$A$10:$I$53,4,FALSE)</f>
        <v>4.67</v>
      </c>
      <c r="F19" s="23">
        <f>VLOOKUP($A19,'[1]ExpPubEdu'!$A$10:$I$53,5,FALSE)</f>
        <v>4.27</v>
      </c>
      <c r="G19" s="23">
        <f>VLOOKUP($A19,'[1]ExpPubEdu'!$A$10:$I$53,6,FALSE)</f>
        <v>4.56</v>
      </c>
      <c r="H19" s="23">
        <f>VLOOKUP($A19,'[1]ExpPubEdu'!$A$10:$I$53,7,FALSE)</f>
        <v>4.7</v>
      </c>
      <c r="I19" s="23">
        <f>VLOOKUP($A19,'[1]ExpPubEdu'!$A$10:$I$53,8,FALSE)</f>
        <v>4.5</v>
      </c>
      <c r="J19" s="23">
        <f>VLOOKUP($A19,'[1]ExpPubEdu'!$A$10:$I$53,9,FALSE)</f>
        <v>4.29</v>
      </c>
      <c r="K19" s="23">
        <f>VLOOKUP($A19,'[1]Fin_Aid'!$A$10:$I$54,2,FALSE)</f>
        <v>16.7</v>
      </c>
      <c r="L19" s="23">
        <f>VLOOKUP($A19,'[1]Fin_Aid'!$A$10:$I$54,3,FALSE)</f>
        <v>16.8</v>
      </c>
      <c r="M19" s="23">
        <f>VLOOKUP($A19,'[1]Fin_Aid'!$A$10:$I$54,4,FALSE)</f>
        <v>17.4</v>
      </c>
      <c r="N19" s="23">
        <f>VLOOKUP($A19,'[1]Fin_Aid'!$A$10:$I$54,5,FALSE)</f>
        <v>19.6</v>
      </c>
      <c r="O19" s="23">
        <f>VLOOKUP($A19,'[1]Fin_Aid'!$A$10:$I$54,7,FALSE)</f>
        <v>22</v>
      </c>
      <c r="P19" s="23">
        <f>VLOOKUP($A19,'[1]Fin_Aid'!$A$10:$I$54,9,FALSE)</f>
        <v>22.2</v>
      </c>
    </row>
    <row r="20" spans="1:16" ht="14.25">
      <c r="A20" s="6" t="s">
        <v>32</v>
      </c>
      <c r="B20" s="23">
        <f>VLOOKUP($A20,'[1]Fin_Aid'!$A$10:$I$54,6,FALSE)</f>
        <v>7.1</v>
      </c>
      <c r="C20" s="23">
        <f>VLOOKUP($A20,'[1]Fin_Aid'!$A$10:$I$54,8,FALSE)</f>
        <v>12</v>
      </c>
      <c r="D20" s="23">
        <f>VLOOKUP($A20,'[1]ExpPubEdu'!$A$10:$I$53,3,FALSE)</f>
        <v>5.14</v>
      </c>
      <c r="E20" s="23">
        <f>VLOOKUP($A20,'[1]ExpPubEdu'!$A$10:$I$53,4,FALSE)</f>
        <v>5.13</v>
      </c>
      <c r="F20" s="23">
        <f>VLOOKUP($A20,'[1]ExpPubEdu'!$A$10:$I$53,5,FALSE)</f>
        <v>5.07</v>
      </c>
      <c r="G20" s="23">
        <f>VLOOKUP($A20,'[1]ExpPubEdu'!$A$10:$I$53,6,FALSE)</f>
        <v>5.71</v>
      </c>
      <c r="H20" s="23">
        <f>VLOOKUP($A20,'[1]ExpPubEdu'!$A$10:$I$53,7,FALSE)</f>
        <v>5.59</v>
      </c>
      <c r="I20" s="23">
        <f>VLOOKUP($A20,'[1]ExpPubEdu'!$A$10:$I$53,8,FALSE)</f>
        <v>4.96</v>
      </c>
      <c r="J20" s="23">
        <f>VLOOKUP($A20,'[1]ExpPubEdu'!$A$10:$I$53,9,FALSE)</f>
        <v>4.96</v>
      </c>
      <c r="K20" s="23">
        <f>VLOOKUP($A20,'[1]Fin_Aid'!$A$10:$I$54,2,FALSE)</f>
        <v>15.2</v>
      </c>
      <c r="L20" s="23">
        <f>VLOOKUP($A20,'[1]Fin_Aid'!$A$10:$I$54,3,FALSE)</f>
        <v>9.4</v>
      </c>
      <c r="M20" s="23">
        <f>VLOOKUP($A20,'[1]Fin_Aid'!$A$10:$I$54,4,FALSE)</f>
        <v>7.7</v>
      </c>
      <c r="N20" s="23">
        <f>VLOOKUP($A20,'[1]Fin_Aid'!$A$10:$I$54,5,FALSE)</f>
        <v>5.1</v>
      </c>
      <c r="O20" s="23">
        <f>VLOOKUP($A20,'[1]Fin_Aid'!$A$10:$I$54,7,FALSE)</f>
        <v>12.7</v>
      </c>
      <c r="P20" s="23">
        <f>VLOOKUP($A20,'[1]Fin_Aid'!$A$10:$I$54,9,FALSE)</f>
        <v>14</v>
      </c>
    </row>
    <row r="21" spans="1:16" ht="14.25">
      <c r="A21" s="6" t="s">
        <v>33</v>
      </c>
      <c r="B21" s="23">
        <f>VLOOKUP($A21,'[1]Fin_Aid'!$A$10:$I$54,6,FALSE)</f>
        <v>14.1</v>
      </c>
      <c r="C21" s="23">
        <f>VLOOKUP($A21,'[1]Fin_Aid'!$A$10:$I$54,8,FALSE)</f>
        <v>13.2</v>
      </c>
      <c r="D21" s="23">
        <f>VLOOKUP($A21,'[1]ExpPubEdu'!$A$10:$I$53,3,FALSE)</f>
        <v>4.88</v>
      </c>
      <c r="E21" s="23">
        <f>VLOOKUP($A21,'[1]ExpPubEdu'!$A$10:$I$53,4,FALSE)</f>
        <v>4.82</v>
      </c>
      <c r="F21" s="23">
        <f>VLOOKUP($A21,'[1]ExpPubEdu'!$A$10:$I$53,5,FALSE)</f>
        <v>4.64</v>
      </c>
      <c r="G21" s="23">
        <f>VLOOKUP($A21,'[1]ExpPubEdu'!$A$10:$I$53,6,FALSE)</f>
        <v>4.88</v>
      </c>
      <c r="H21" s="23">
        <f>VLOOKUP($A21,'[1]ExpPubEdu'!$A$10:$I$53,7,FALSE)</f>
        <v>5.64</v>
      </c>
      <c r="I21" s="23">
        <f>VLOOKUP($A21,'[1]ExpPubEdu'!$A$10:$I$53,8,FALSE)</f>
        <v>5.36</v>
      </c>
      <c r="J21" s="23">
        <f>VLOOKUP($A21,'[1]ExpPubEdu'!$A$10:$I$53,9,FALSE)</f>
        <v>5.17</v>
      </c>
      <c r="K21" s="23">
        <f>VLOOKUP($A21,'[1]Fin_Aid'!$A$10:$I$54,2,FALSE)</f>
        <v>17.5</v>
      </c>
      <c r="L21" s="23">
        <f>VLOOKUP($A21,'[1]Fin_Aid'!$A$10:$I$54,3,FALSE)</f>
        <v>17</v>
      </c>
      <c r="M21" s="23">
        <f>VLOOKUP($A21,'[1]Fin_Aid'!$A$10:$I$54,4,FALSE)</f>
        <v>15.2</v>
      </c>
      <c r="N21" s="23">
        <f>VLOOKUP($A21,'[1]Fin_Aid'!$A$10:$I$54,5,FALSE)</f>
        <v>14.5</v>
      </c>
      <c r="O21" s="23">
        <f>VLOOKUP($A21,'[1]Fin_Aid'!$A$10:$I$54,7,FALSE)</f>
        <v>15.7</v>
      </c>
      <c r="P21" s="23">
        <f>VLOOKUP($A21,'[1]Fin_Aid'!$A$10:$I$54,9,FALSE)</f>
        <v>10.1</v>
      </c>
    </row>
    <row r="22" spans="1:16" ht="14.25">
      <c r="A22" s="6" t="s">
        <v>34</v>
      </c>
      <c r="B22" s="28" t="str">
        <f>VLOOKUP($A22,'[1]Fin_Aid'!$A$10:$I$54,6,FALSE)</f>
        <v>.</v>
      </c>
      <c r="C22" s="28" t="str">
        <f>VLOOKUP($A22,'[1]Fin_Aid'!$A$10:$I$54,8,FALSE)</f>
        <v>.</v>
      </c>
      <c r="D22" s="23">
        <f>VLOOKUP($A22,'[1]ExpPubEdu'!$A$10:$I$53,3,FALSE)</f>
        <v>3.78</v>
      </c>
      <c r="E22" s="23">
        <f>VLOOKUP($A22,'[1]ExpPubEdu'!$A$10:$I$53,4,FALSE)</f>
        <v>3.41</v>
      </c>
      <c r="F22" s="30">
        <f>VLOOKUP($A22,'[1]ExpPubEdu'!$A$10:$I$53,5,FALSE)</f>
        <v>3.15</v>
      </c>
      <c r="G22" s="23" t="str">
        <f>VLOOKUP($A22,'[1]ExpPubEdu'!$A$10:$I$53,6,FALSE)</f>
        <v>.</v>
      </c>
      <c r="H22" s="23" t="str">
        <f>VLOOKUP($A22,'[1]ExpPubEdu'!$A$10:$I$53,7,FALSE)</f>
        <v>.</v>
      </c>
      <c r="I22" s="23" t="str">
        <f>VLOOKUP($A22,'[1]ExpPubEdu'!$A$10:$I$53,8,FALSE)</f>
        <v>.</v>
      </c>
      <c r="J22" s="23" t="s">
        <v>54</v>
      </c>
      <c r="K22" s="23" t="str">
        <f>VLOOKUP($A22,'[1]Fin_Aid'!$A$10:$I$54,2,FALSE)</f>
        <v>.</v>
      </c>
      <c r="L22" s="23" t="str">
        <f>VLOOKUP($A22,'[1]Fin_Aid'!$A$10:$I$54,3,FALSE)</f>
        <v>.</v>
      </c>
      <c r="M22" s="23" t="str">
        <f>VLOOKUP($A22,'[1]Fin_Aid'!$A$10:$I$54,4,FALSE)</f>
        <v>.</v>
      </c>
      <c r="N22" s="23" t="str">
        <f>VLOOKUP($A22,'[1]Fin_Aid'!$A$10:$I$54,5,FALSE)</f>
        <v>.</v>
      </c>
      <c r="O22" s="23" t="str">
        <f>VLOOKUP($A22,'[1]Fin_Aid'!$A$10:$I$54,7,FALSE)</f>
        <v>.</v>
      </c>
      <c r="P22" s="23" t="str">
        <f>VLOOKUP($A22,'[1]Fin_Aid'!$A$10:$I$54,9,FALSE)</f>
        <v>.</v>
      </c>
    </row>
    <row r="23" spans="1:16" ht="14.25">
      <c r="A23" s="6" t="s">
        <v>36</v>
      </c>
      <c r="B23" s="28" t="str">
        <f>VLOOKUP($A23,'[1]Fin_Aid'!$A$10:$I$54,6,FALSE)</f>
        <v>.</v>
      </c>
      <c r="C23" s="23">
        <f>VLOOKUP($A23,'[1]Fin_Aid'!$A$10:$I$54,8,FALSE)</f>
        <v>14</v>
      </c>
      <c r="D23" s="23">
        <f>VLOOKUP($A23,'[1]ExpPubEdu'!$A$10:$I$53,3,FALSE)</f>
        <v>6.58</v>
      </c>
      <c r="E23" s="23">
        <f>VLOOKUP($A23,'[1]ExpPubEdu'!$A$10:$I$53,4,FALSE)</f>
        <v>6.45</v>
      </c>
      <c r="F23" s="23">
        <f>VLOOKUP($A23,'[1]ExpPubEdu'!$A$10:$I$53,5,FALSE)</f>
        <v>6.18</v>
      </c>
      <c r="G23" s="23">
        <f>VLOOKUP($A23,'[1]ExpPubEdu'!$A$10:$I$53,6,FALSE)</f>
        <v>5.72</v>
      </c>
      <c r="H23" s="23">
        <f>VLOOKUP($A23,'[1]ExpPubEdu'!$A$10:$I$53,7,FALSE)</f>
        <v>5.32</v>
      </c>
      <c r="I23" s="23">
        <f>VLOOKUP($A23,'[1]ExpPubEdu'!$A$10:$I$53,8,FALSE)</f>
        <v>6.74</v>
      </c>
      <c r="J23" s="23">
        <f>VLOOKUP($A23,'[1]ExpPubEdu'!$A$10:$I$53,9,FALSE)</f>
        <v>7.96</v>
      </c>
      <c r="K23" s="23" t="str">
        <f>VLOOKUP($A23,'[1]Fin_Aid'!$A$10:$I$54,2,FALSE)</f>
        <v>.</v>
      </c>
      <c r="L23" s="23" t="str">
        <f>VLOOKUP($A23,'[1]Fin_Aid'!$A$10:$I$54,3,FALSE)</f>
        <v>.</v>
      </c>
      <c r="M23" s="23">
        <f>VLOOKUP($A23,'[1]Fin_Aid'!$A$10:$I$54,4,FALSE)</f>
        <v>0.1</v>
      </c>
      <c r="N23" s="23" t="str">
        <f>VLOOKUP($A23,'[1]Fin_Aid'!$A$10:$I$54,5,FALSE)</f>
        <v>.</v>
      </c>
      <c r="O23" s="30">
        <f>VLOOKUP($A23,'[1]Fin_Aid'!$A$10:$I$54,7,FALSE)</f>
        <v>0.3</v>
      </c>
      <c r="P23" s="23">
        <f>VLOOKUP($A23,'[1]Fin_Aid'!$A$10:$I$54,9,FALSE)</f>
        <v>18.4</v>
      </c>
    </row>
    <row r="24" spans="1:16" ht="14.25">
      <c r="A24" s="6" t="s">
        <v>37</v>
      </c>
      <c r="B24" s="23">
        <f>VLOOKUP($A24,'[1]Fin_Aid'!$A$10:$I$54,6,FALSE)</f>
        <v>28.7</v>
      </c>
      <c r="C24" s="23">
        <f>VLOOKUP($A24,'[1]Fin_Aid'!$A$10:$I$54,8,FALSE)</f>
        <v>26.9</v>
      </c>
      <c r="D24" s="23">
        <f>VLOOKUP($A24,'[1]ExpPubEdu'!$A$10:$I$53,3,FALSE)</f>
        <v>5.53</v>
      </c>
      <c r="E24" s="23">
        <f>VLOOKUP($A24,'[1]ExpPubEdu'!$A$10:$I$53,4,FALSE)</f>
        <v>5.5</v>
      </c>
      <c r="F24" s="23">
        <f>VLOOKUP($A24,'[1]ExpPubEdu'!$A$10:$I$53,5,FALSE)</f>
        <v>5.32</v>
      </c>
      <c r="G24" s="23">
        <f>VLOOKUP($A24,'[1]ExpPubEdu'!$A$10:$I$53,6,FALSE)</f>
        <v>5.5</v>
      </c>
      <c r="H24" s="23">
        <f>VLOOKUP($A24,'[1]ExpPubEdu'!$A$10:$I$53,7,FALSE)</f>
        <v>5.95</v>
      </c>
      <c r="I24" s="23">
        <f>VLOOKUP($A24,'[1]ExpPubEdu'!$A$10:$I$53,8,FALSE)</f>
        <v>5.98</v>
      </c>
      <c r="J24" s="23">
        <f>VLOOKUP($A24,'[1]ExpPubEdu'!$A$10:$I$53,9,FALSE)</f>
        <v>5.93</v>
      </c>
      <c r="K24" s="23">
        <f>VLOOKUP($A24,'[1]Fin_Aid'!$A$10:$I$54,2,FALSE)</f>
        <v>24.7</v>
      </c>
      <c r="L24" s="23">
        <f>VLOOKUP($A24,'[1]Fin_Aid'!$A$10:$I$54,3,FALSE)</f>
        <v>25.4</v>
      </c>
      <c r="M24" s="23">
        <f>VLOOKUP($A24,'[1]Fin_Aid'!$A$10:$I$54,4,FALSE)</f>
        <v>29.1</v>
      </c>
      <c r="N24" s="23">
        <f>VLOOKUP($A24,'[1]Fin_Aid'!$A$10:$I$54,5,FALSE)</f>
        <v>26.4</v>
      </c>
      <c r="O24" s="23">
        <f>VLOOKUP($A24,'[1]Fin_Aid'!$A$10:$I$54,7,FALSE)</f>
        <v>26.9</v>
      </c>
      <c r="P24" s="23">
        <f>VLOOKUP($A24,'[1]Fin_Aid'!$A$10:$I$54,9,FALSE)</f>
        <v>28.8</v>
      </c>
    </row>
    <row r="25" spans="1:16" ht="14.25">
      <c r="A25" s="6" t="s">
        <v>39</v>
      </c>
      <c r="B25" s="23">
        <f>VLOOKUP($A25,'[1]Fin_Aid'!$A$10:$I$54,6,FALSE)</f>
        <v>1.5</v>
      </c>
      <c r="C25" s="23">
        <f>VLOOKUP($A25,'[1]Fin_Aid'!$A$10:$I$54,8,FALSE)</f>
        <v>12.1</v>
      </c>
      <c r="D25" s="23">
        <f>VLOOKUP($A25,'[1]ExpPubEdu'!$A$10:$I$53,3,FALSE)</f>
        <v>5.47</v>
      </c>
      <c r="E25" s="23">
        <f>VLOOKUP($A25,'[1]ExpPubEdu'!$A$10:$I$53,4,FALSE)</f>
        <v>5.25</v>
      </c>
      <c r="F25" s="23">
        <f>VLOOKUP($A25,'[1]ExpPubEdu'!$A$10:$I$53,5,FALSE)</f>
        <v>4.91</v>
      </c>
      <c r="G25" s="23">
        <f>VLOOKUP($A25,'[1]ExpPubEdu'!$A$10:$I$53,6,FALSE)</f>
        <v>5.08</v>
      </c>
      <c r="H25" s="23">
        <f>VLOOKUP($A25,'[1]ExpPubEdu'!$A$10:$I$53,7,FALSE)</f>
        <v>5.09</v>
      </c>
      <c r="I25" s="23">
        <f>VLOOKUP($A25,'[1]ExpPubEdu'!$A$10:$I$53,8,FALSE)</f>
        <v>5.17</v>
      </c>
      <c r="J25" s="23">
        <f>VLOOKUP($A25,'[1]ExpPubEdu'!$A$10:$I$53,9,FALSE)</f>
        <v>4.94</v>
      </c>
      <c r="K25" s="23">
        <f>VLOOKUP($A25,'[1]Fin_Aid'!$A$10:$I$54,2,FALSE)</f>
        <v>0.4</v>
      </c>
      <c r="L25" s="23">
        <f>VLOOKUP($A25,'[1]Fin_Aid'!$A$10:$I$54,3,FALSE)</f>
        <v>1.1</v>
      </c>
      <c r="M25" s="23">
        <f>VLOOKUP($A25,'[1]Fin_Aid'!$A$10:$I$54,4,FALSE)</f>
        <v>1.7</v>
      </c>
      <c r="N25" s="23">
        <f>VLOOKUP($A25,'[1]Fin_Aid'!$A$10:$I$54,5,FALSE)</f>
        <v>1.5</v>
      </c>
      <c r="O25" s="23">
        <f>VLOOKUP($A25,'[1]Fin_Aid'!$A$10:$I$54,7,FALSE)</f>
        <v>1.4</v>
      </c>
      <c r="P25" s="23">
        <f>VLOOKUP($A25,'[1]Fin_Aid'!$A$10:$I$54,9,FALSE)</f>
        <v>12.7</v>
      </c>
    </row>
    <row r="26" spans="1:16" ht="14.25">
      <c r="A26" s="6" t="s">
        <v>40</v>
      </c>
      <c r="B26" s="23">
        <f>VLOOKUP($A26,'[1]Fin_Aid'!$A$10:$I$54,6,FALSE)</f>
        <v>14.9</v>
      </c>
      <c r="C26" s="23">
        <f>VLOOKUP($A26,'[1]Fin_Aid'!$A$10:$I$54,8,FALSE)</f>
        <v>16.6</v>
      </c>
      <c r="D26" s="23">
        <f>VLOOKUP($A26,'[1]ExpPubEdu'!$A$10:$I$53,3,FALSE)</f>
        <v>5.21</v>
      </c>
      <c r="E26" s="23">
        <f>VLOOKUP($A26,'[1]ExpPubEdu'!$A$10:$I$53,4,FALSE)</f>
        <v>5.07</v>
      </c>
      <c r="F26" s="23">
        <f>VLOOKUP($A26,'[1]ExpPubEdu'!$A$10:$I$53,5,FALSE)</f>
        <v>5.1</v>
      </c>
      <c r="G26" s="23">
        <f>VLOOKUP($A26,'[1]ExpPubEdu'!$A$10:$I$53,6,FALSE)</f>
        <v>4.89</v>
      </c>
      <c r="H26" s="23">
        <f>VLOOKUP($A26,'[1]ExpPubEdu'!$A$10:$I$53,7,FALSE)</f>
        <v>5.79</v>
      </c>
      <c r="I26" s="23">
        <f>VLOOKUP($A26,'[1]ExpPubEdu'!$A$10:$I$53,8,FALSE)</f>
        <v>5.62</v>
      </c>
      <c r="J26" s="23">
        <f>VLOOKUP($A26,'[1]ExpPubEdu'!$A$10:$I$53,9,FALSE)</f>
        <v>5.27</v>
      </c>
      <c r="K26" s="23">
        <f>VLOOKUP($A26,'[1]Fin_Aid'!$A$10:$I$54,2,FALSE)</f>
        <v>5.4</v>
      </c>
      <c r="L26" s="23">
        <f>VLOOKUP($A26,'[1]Fin_Aid'!$A$10:$I$54,3,FALSE)</f>
        <v>8.9</v>
      </c>
      <c r="M26" s="23">
        <f>VLOOKUP($A26,'[1]Fin_Aid'!$A$10:$I$54,4,FALSE)</f>
        <v>11.6</v>
      </c>
      <c r="N26" s="23">
        <f>VLOOKUP($A26,'[1]Fin_Aid'!$A$10:$I$54,5,FALSE)</f>
        <v>11.2</v>
      </c>
      <c r="O26" s="23">
        <f>VLOOKUP($A26,'[1]Fin_Aid'!$A$10:$I$54,7,FALSE)</f>
        <v>14.8</v>
      </c>
      <c r="P26" s="23">
        <f>VLOOKUP($A26,'[1]Fin_Aid'!$A$10:$I$54,9,FALSE)</f>
        <v>15.4</v>
      </c>
    </row>
    <row r="27" spans="1:16" ht="14.25">
      <c r="A27" s="6" t="s">
        <v>41</v>
      </c>
      <c r="B27" s="28" t="str">
        <f>VLOOKUP($A27,'[1]Fin_Aid'!$A$10:$I$54,6,FALSE)</f>
        <v>.</v>
      </c>
      <c r="C27" s="23">
        <f>VLOOKUP($A27,'[1]Fin_Aid'!$A$10:$I$54,8,FALSE)</f>
        <v>7.4</v>
      </c>
      <c r="D27" s="23">
        <f>VLOOKUP($A27,'[1]ExpPubEdu'!$A$10:$I$53,3,FALSE)</f>
        <v>3.48</v>
      </c>
      <c r="E27" s="23" t="str">
        <f>VLOOKUP($A27,'[1]ExpPubEdu'!$A$10:$I$53,4,FALSE)</f>
        <v>.</v>
      </c>
      <c r="F27" s="23">
        <f>VLOOKUP($A27,'[1]ExpPubEdu'!$A$10:$I$53,5,FALSE)</f>
        <v>4.25</v>
      </c>
      <c r="G27" s="23" t="str">
        <f>VLOOKUP($A27,'[1]ExpPubEdu'!$A$10:$I$53,6,FALSE)</f>
        <v>.</v>
      </c>
      <c r="H27" s="23">
        <f>VLOOKUP($A27,'[1]ExpPubEdu'!$A$10:$I$53,7,FALSE)</f>
        <v>4.24</v>
      </c>
      <c r="I27" s="23">
        <f>VLOOKUP($A27,'[1]ExpPubEdu'!$A$10:$I$53,8,FALSE)</f>
        <v>3.53</v>
      </c>
      <c r="J27" s="23">
        <f>VLOOKUP($A27,'[1]ExpPubEdu'!$A$10:$I$53,9,FALSE)</f>
        <v>3.07</v>
      </c>
      <c r="K27" s="23">
        <f>VLOOKUP($A27,'[1]Fin_Aid'!$A$10:$I$54,2,FALSE)</f>
        <v>7.2</v>
      </c>
      <c r="L27" s="23">
        <f>VLOOKUP($A27,'[1]Fin_Aid'!$A$10:$I$54,3,FALSE)</f>
        <v>5.6</v>
      </c>
      <c r="M27" s="23" t="str">
        <f>VLOOKUP($A27,'[1]Fin_Aid'!$A$10:$I$54,4,FALSE)</f>
        <v>.</v>
      </c>
      <c r="N27" s="29">
        <f>VLOOKUP($A27,'[1]Fin_Aid'!$A$10:$I$54,5,FALSE)</f>
        <v>3.8</v>
      </c>
      <c r="O27" s="30">
        <f>VLOOKUP($A27,'[1]Fin_Aid'!$A$10:$I$54,7,FALSE)</f>
        <v>7</v>
      </c>
      <c r="P27" s="23">
        <f>VLOOKUP($A27,'[1]Fin_Aid'!$A$10:$I$54,9,FALSE)</f>
        <v>9.3</v>
      </c>
    </row>
    <row r="28" spans="1:16" ht="14.25">
      <c r="A28" s="6" t="s">
        <v>43</v>
      </c>
      <c r="B28" s="23">
        <f>VLOOKUP($A28,'[1]Fin_Aid'!$A$10:$I$54,6,FALSE)</f>
        <v>17.5</v>
      </c>
      <c r="C28" s="23">
        <f>VLOOKUP($A28,'[1]Fin_Aid'!$A$10:$I$54,8,FALSE)</f>
        <v>20.5</v>
      </c>
      <c r="D28" s="23">
        <f>VLOOKUP($A28,'[1]ExpPubEdu'!$A$10:$I$53,3,FALSE)</f>
        <v>3.85</v>
      </c>
      <c r="E28" s="23">
        <f>VLOOKUP($A28,'[1]ExpPubEdu'!$A$10:$I$53,4,FALSE)</f>
        <v>3.8</v>
      </c>
      <c r="F28" s="23">
        <f>VLOOKUP($A28,'[1]ExpPubEdu'!$A$10:$I$53,5,FALSE)</f>
        <v>3.62</v>
      </c>
      <c r="G28" s="23">
        <f>VLOOKUP($A28,'[1]ExpPubEdu'!$A$10:$I$53,6,FALSE)</f>
        <v>3.61</v>
      </c>
      <c r="H28" s="23">
        <f>VLOOKUP($A28,'[1]ExpPubEdu'!$A$10:$I$53,7,FALSE)</f>
        <v>4.09</v>
      </c>
      <c r="I28" s="23">
        <f>VLOOKUP($A28,'[1]ExpPubEdu'!$A$10:$I$53,8,FALSE)</f>
        <v>4.22</v>
      </c>
      <c r="J28" s="23">
        <f>VLOOKUP($A28,'[1]ExpPubEdu'!$A$10:$I$53,9,FALSE)</f>
        <v>4.06</v>
      </c>
      <c r="K28" s="23">
        <f>VLOOKUP($A28,'[1]Fin_Aid'!$A$10:$I$54,2,FALSE)</f>
        <v>10.7</v>
      </c>
      <c r="L28" s="23">
        <f>VLOOKUP($A28,'[1]Fin_Aid'!$A$10:$I$54,3,FALSE)</f>
        <v>13.7</v>
      </c>
      <c r="M28" s="23">
        <f>VLOOKUP($A28,'[1]Fin_Aid'!$A$10:$I$54,4,FALSE)</f>
        <v>14.1</v>
      </c>
      <c r="N28" s="23">
        <f>VLOOKUP($A28,'[1]Fin_Aid'!$A$10:$I$54,5,FALSE)</f>
        <v>17.6</v>
      </c>
      <c r="O28" s="23">
        <f>VLOOKUP($A28,'[1]Fin_Aid'!$A$10:$I$54,7,FALSE)</f>
        <v>19.9</v>
      </c>
      <c r="P28" s="23">
        <f>VLOOKUP($A28,'[1]Fin_Aid'!$A$10:$I$54,9,FALSE)</f>
        <v>16.7</v>
      </c>
    </row>
    <row r="29" spans="1:16" ht="14.25">
      <c r="A29" s="6" t="s">
        <v>42</v>
      </c>
      <c r="B29" s="23">
        <f>VLOOKUP($A29,'[1]Fin_Aid'!$A$10:$I$54,6,FALSE)</f>
        <v>23.2</v>
      </c>
      <c r="C29" s="23">
        <f>VLOOKUP($A29,'[1]Fin_Aid'!$A$10:$I$54,8,FALSE)</f>
        <v>23.4</v>
      </c>
      <c r="D29" s="23">
        <f>VLOOKUP($A29,'[1]ExpPubEdu'!$A$10:$I$53,3,FALSE)</f>
        <v>5.73</v>
      </c>
      <c r="E29" s="23">
        <f>VLOOKUP($A29,'[1]ExpPubEdu'!$A$10:$I$53,4,FALSE)</f>
        <v>5.72</v>
      </c>
      <c r="F29" s="23">
        <f>VLOOKUP($A29,'[1]ExpPubEdu'!$A$10:$I$53,5,FALSE)</f>
        <v>5.15</v>
      </c>
      <c r="G29" s="23">
        <f>VLOOKUP($A29,'[1]ExpPubEdu'!$A$10:$I$53,6,FALSE)</f>
        <v>5.2</v>
      </c>
      <c r="H29" s="23">
        <f>VLOOKUP($A29,'[1]ExpPubEdu'!$A$10:$I$53,7,FALSE)</f>
        <v>5.69</v>
      </c>
      <c r="I29" s="23">
        <f>VLOOKUP($A29,'[1]ExpPubEdu'!$A$10:$I$53,8,FALSE)</f>
        <v>5.68</v>
      </c>
      <c r="J29" s="23">
        <f>VLOOKUP($A29,'[1]ExpPubEdu'!$A$10:$I$53,9,FALSE)</f>
        <v>5.68</v>
      </c>
      <c r="K29" s="23">
        <f>VLOOKUP($A29,'[1]Fin_Aid'!$A$10:$I$54,2,FALSE)</f>
        <v>23.7</v>
      </c>
      <c r="L29" s="23">
        <f>VLOOKUP($A29,'[1]Fin_Aid'!$A$10:$I$54,3,FALSE)</f>
        <v>23.7</v>
      </c>
      <c r="M29" s="23">
        <f>VLOOKUP($A29,'[1]Fin_Aid'!$A$10:$I$54,4,FALSE)</f>
        <v>23.3</v>
      </c>
      <c r="N29" s="23">
        <f>VLOOKUP($A29,'[1]Fin_Aid'!$A$10:$I$54,5,FALSE)</f>
        <v>22.8</v>
      </c>
      <c r="O29" s="23">
        <f>VLOOKUP($A29,'[1]Fin_Aid'!$A$10:$I$54,7,FALSE)</f>
        <v>22.1</v>
      </c>
      <c r="P29" s="23">
        <f>VLOOKUP($A29,'[1]Fin_Aid'!$A$10:$I$54,9,FALSE)</f>
        <v>23.4</v>
      </c>
    </row>
    <row r="30" spans="1:16" ht="14.25">
      <c r="A30" s="6" t="s">
        <v>27</v>
      </c>
      <c r="B30" s="23">
        <f>VLOOKUP($A30,'[1]Fin_Aid'!$A$10:$I$54,6,FALSE)</f>
        <v>9.9</v>
      </c>
      <c r="C30" s="23">
        <f>VLOOKUP($A30,'[1]Fin_Aid'!$A$10:$I$54,8,FALSE)</f>
        <v>9.4</v>
      </c>
      <c r="D30" s="23">
        <f>VLOOKUP($A30,'[1]ExpPubEdu'!$A$10:$I$53,3,FALSE)</f>
        <v>4.23</v>
      </c>
      <c r="E30" s="23">
        <f>VLOOKUP($A30,'[1]ExpPubEdu'!$A$10:$I$53,4,FALSE)</f>
        <v>4.26</v>
      </c>
      <c r="F30" s="23">
        <f>VLOOKUP($A30,'[1]ExpPubEdu'!$A$10:$I$53,5,FALSE)</f>
        <v>4.34</v>
      </c>
      <c r="G30" s="23">
        <f>VLOOKUP($A30,'[1]ExpPubEdu'!$A$10:$I$53,6,FALSE)</f>
        <v>4.62</v>
      </c>
      <c r="H30" s="23">
        <f>VLOOKUP($A30,'[1]ExpPubEdu'!$A$10:$I$53,7,FALSE)</f>
        <v>5.02</v>
      </c>
      <c r="I30" s="23">
        <f>VLOOKUP($A30,'[1]ExpPubEdu'!$A$10:$I$53,8,FALSE)</f>
        <v>4.98</v>
      </c>
      <c r="J30" s="23">
        <f>VLOOKUP($A30,'[1]ExpPubEdu'!$A$10:$I$53,9,FALSE)</f>
        <v>4.82</v>
      </c>
      <c r="K30" s="23">
        <f>VLOOKUP($A30,'[1]Fin_Aid'!$A$10:$I$54,2,FALSE)</f>
        <v>7.8</v>
      </c>
      <c r="L30" s="23">
        <f>VLOOKUP($A30,'[1]Fin_Aid'!$A$10:$I$54,3,FALSE)</f>
        <v>8.2</v>
      </c>
      <c r="M30" s="23">
        <f>VLOOKUP($A30,'[1]Fin_Aid'!$A$10:$I$54,4,FALSE)</f>
        <v>7.9</v>
      </c>
      <c r="N30" s="23">
        <f>VLOOKUP($A30,'[1]Fin_Aid'!$A$10:$I$54,5,FALSE)</f>
        <v>8.8</v>
      </c>
      <c r="O30" s="23">
        <f>VLOOKUP($A30,'[1]Fin_Aid'!$A$10:$I$54,7,FALSE)</f>
        <v>9.2</v>
      </c>
      <c r="P30" s="23">
        <f>VLOOKUP($A30,'[1]Fin_Aid'!$A$10:$I$54,9,FALSE)</f>
        <v>9.4</v>
      </c>
    </row>
    <row r="31" spans="1:16" ht="14.25">
      <c r="A31" s="6" t="s">
        <v>45</v>
      </c>
      <c r="B31" s="23">
        <f>VLOOKUP($A31,'[1]Fin_Aid'!$A$10:$I$54,6,FALSE)</f>
        <v>25.4</v>
      </c>
      <c r="C31" s="23">
        <f>VLOOKUP($A31,'[1]Fin_Aid'!$A$10:$I$54,8,FALSE)</f>
        <v>24.5</v>
      </c>
      <c r="D31" s="23">
        <f>VLOOKUP($A31,'[1]ExpPubEdu'!$A$10:$I$53,3,FALSE)</f>
        <v>6.89</v>
      </c>
      <c r="E31" s="23">
        <f>VLOOKUP($A31,'[1]ExpPubEdu'!$A$10:$I$53,4,FALSE)</f>
        <v>6.75</v>
      </c>
      <c r="F31" s="23">
        <f>VLOOKUP($A31,'[1]ExpPubEdu'!$A$10:$I$53,5,FALSE)</f>
        <v>6.61</v>
      </c>
      <c r="G31" s="23">
        <f>VLOOKUP($A31,'[1]ExpPubEdu'!$A$10:$I$53,6,FALSE)</f>
        <v>6.76</v>
      </c>
      <c r="H31" s="23">
        <f>VLOOKUP($A31,'[1]ExpPubEdu'!$A$10:$I$53,7,FALSE)</f>
        <v>7.26</v>
      </c>
      <c r="I31" s="23">
        <f>VLOOKUP($A31,'[1]ExpPubEdu'!$A$10:$I$53,8,FALSE)</f>
        <v>6.98</v>
      </c>
      <c r="J31" s="23">
        <f>VLOOKUP($A31,'[1]ExpPubEdu'!$A$10:$I$53,9,FALSE)</f>
        <v>6.82</v>
      </c>
      <c r="K31" s="23">
        <f>VLOOKUP($A31,'[1]Fin_Aid'!$A$10:$I$54,2,FALSE)</f>
        <v>28.2</v>
      </c>
      <c r="L31" s="23">
        <f>VLOOKUP($A31,'[1]Fin_Aid'!$A$10:$I$54,3,FALSE)</f>
        <v>27.1</v>
      </c>
      <c r="M31" s="23">
        <f>VLOOKUP($A31,'[1]Fin_Aid'!$A$10:$I$54,4,FALSE)</f>
        <v>26.1</v>
      </c>
      <c r="N31" s="23">
        <f>VLOOKUP($A31,'[1]Fin_Aid'!$A$10:$I$54,5,FALSE)</f>
        <v>26.3</v>
      </c>
      <c r="O31" s="23">
        <f>VLOOKUP($A31,'[1]Fin_Aid'!$A$10:$I$54,7,FALSE)</f>
        <v>24.9</v>
      </c>
      <c r="P31" s="23">
        <f>VLOOKUP($A31,'[1]Fin_Aid'!$A$10:$I$54,9,FALSE)</f>
        <v>24.7</v>
      </c>
    </row>
    <row r="32" spans="1:16" ht="14.25">
      <c r="A32" s="6" t="s">
        <v>46</v>
      </c>
      <c r="B32" s="23">
        <f>VLOOKUP($A32,'[1]Fin_Aid'!$A$10:$I$54,6,FALSE)</f>
        <v>31.2</v>
      </c>
      <c r="C32" s="23">
        <f>VLOOKUP($A32,'[1]Fin_Aid'!$A$10:$I$54,8,FALSE)</f>
        <v>33.8</v>
      </c>
      <c r="D32" s="23">
        <f>VLOOKUP($A32,'[1]ExpPubEdu'!$A$10:$I$53,3,FALSE)</f>
        <v>5.31</v>
      </c>
      <c r="E32" s="23">
        <f>VLOOKUP($A32,'[1]ExpPubEdu'!$A$10:$I$53,4,FALSE)</f>
        <v>5.38</v>
      </c>
      <c r="F32" s="23">
        <f>VLOOKUP($A32,'[1]ExpPubEdu'!$A$10:$I$53,5,FALSE)</f>
        <v>5.29</v>
      </c>
      <c r="G32" s="23">
        <f>VLOOKUP($A32,'[1]ExpPubEdu'!$A$10:$I$53,6,FALSE)</f>
        <v>5.28</v>
      </c>
      <c r="H32" s="23">
        <f>VLOOKUP($A32,'[1]ExpPubEdu'!$A$10:$I$53,7,FALSE)</f>
        <v>5.56</v>
      </c>
      <c r="I32" s="23">
        <f>VLOOKUP($A32,'[1]ExpPubEdu'!$A$10:$I$53,8,FALSE)</f>
        <v>6.15</v>
      </c>
      <c r="J32" s="23">
        <f>VLOOKUP($A32,'[1]ExpPubEdu'!$A$10:$I$53,9,FALSE)</f>
        <v>5.98</v>
      </c>
      <c r="K32" s="23">
        <f>VLOOKUP($A32,'[1]Fin_Aid'!$A$10:$I$54,2,FALSE)</f>
        <v>23.9</v>
      </c>
      <c r="L32" s="23">
        <f>VLOOKUP($A32,'[1]Fin_Aid'!$A$10:$I$54,3,FALSE)</f>
        <v>25.8</v>
      </c>
      <c r="M32" s="23">
        <f>VLOOKUP($A32,'[1]Fin_Aid'!$A$10:$I$54,4,FALSE)</f>
        <v>26.4</v>
      </c>
      <c r="N32" s="23">
        <f>VLOOKUP($A32,'[1]Fin_Aid'!$A$10:$I$54,5,FALSE)</f>
        <v>30.8</v>
      </c>
      <c r="O32" s="23">
        <f>VLOOKUP($A32,'[1]Fin_Aid'!$A$10:$I$54,7,FALSE)</f>
        <v>37.5</v>
      </c>
      <c r="P32" s="23">
        <f>VLOOKUP($A32,'[1]Fin_Aid'!$A$10:$I$54,9,FALSE)</f>
        <v>39.2</v>
      </c>
    </row>
    <row r="33" spans="1:16" ht="14.25">
      <c r="A33" s="6" t="s">
        <v>47</v>
      </c>
      <c r="B33" s="23">
        <f>VLOOKUP($A33,'[1]Fin_Aid'!$A$10:$I$54,6,FALSE)</f>
        <v>22.5</v>
      </c>
      <c r="C33" s="23">
        <f>VLOOKUP($A33,'[1]Fin_Aid'!$A$10:$I$54,8,FALSE)</f>
        <v>31</v>
      </c>
      <c r="D33" s="23">
        <f>VLOOKUP($A33,'[1]ExpPubEdu'!$A$10:$I$53,3,FALSE)</f>
        <v>7.59</v>
      </c>
      <c r="E33" s="23">
        <f>VLOOKUP($A33,'[1]ExpPubEdu'!$A$10:$I$53,4,FALSE)</f>
        <v>7.55</v>
      </c>
      <c r="F33" s="23">
        <f>VLOOKUP($A33,'[1]ExpPubEdu'!$A$10:$I$53,5,FALSE)</f>
        <v>7.36</v>
      </c>
      <c r="G33" s="23">
        <f>VLOOKUP($A33,'[1]ExpPubEdu'!$A$10:$I$53,6,FALSE)</f>
        <v>7.56</v>
      </c>
      <c r="H33" s="23">
        <f>VLOOKUP($A33,'[1]ExpPubEdu'!$A$10:$I$53,7,FALSE)</f>
        <v>7.81</v>
      </c>
      <c r="I33" s="23">
        <f>VLOOKUP($A33,'[1]ExpPubEdu'!$A$10:$I$53,8,FALSE)</f>
        <v>7.6</v>
      </c>
      <c r="J33" s="23">
        <f>VLOOKUP($A33,'[1]ExpPubEdu'!$A$10:$I$53,9,FALSE)</f>
        <v>7.36</v>
      </c>
      <c r="K33" s="23">
        <f>VLOOKUP($A33,'[1]Fin_Aid'!$A$10:$I$54,2,FALSE)</f>
        <v>22.2</v>
      </c>
      <c r="L33" s="23">
        <f>VLOOKUP($A33,'[1]Fin_Aid'!$A$10:$I$54,3,FALSE)</f>
        <v>23.1</v>
      </c>
      <c r="M33" s="23">
        <f>VLOOKUP($A33,'[1]Fin_Aid'!$A$10:$I$54,4,FALSE)</f>
        <v>24</v>
      </c>
      <c r="N33" s="23">
        <f>VLOOKUP($A33,'[1]Fin_Aid'!$A$10:$I$54,5,FALSE)</f>
        <v>22.5</v>
      </c>
      <c r="O33" s="23">
        <f>VLOOKUP($A33,'[1]Fin_Aid'!$A$10:$I$54,7,FALSE)</f>
        <v>24.9</v>
      </c>
      <c r="P33" s="23">
        <f>VLOOKUP($A33,'[1]Fin_Aid'!$A$10:$I$54,9,FALSE)</f>
        <v>26.2</v>
      </c>
    </row>
    <row r="34" spans="1:16" ht="14.25">
      <c r="A34" s="6" t="s">
        <v>48</v>
      </c>
      <c r="B34" s="23">
        <f>VLOOKUP($A34,'[1]Fin_Aid'!$A$10:$I$54,6,FALSE)</f>
        <v>44.1</v>
      </c>
      <c r="C34" s="23">
        <f>VLOOKUP($A34,'[1]Fin_Aid'!$A$10:$I$54,8,FALSE)</f>
        <v>37.5</v>
      </c>
      <c r="D34" s="23">
        <f>VLOOKUP($A34,'[1]ExpPubEdu'!$A$10:$I$53,3,FALSE)</f>
        <v>6.97</v>
      </c>
      <c r="E34" s="23">
        <f>VLOOKUP($A34,'[1]ExpPubEdu'!$A$10:$I$53,4,FALSE)</f>
        <v>6.49</v>
      </c>
      <c r="F34" s="23">
        <f>VLOOKUP($A34,'[1]ExpPubEdu'!$A$10:$I$53,5,FALSE)</f>
        <v>6.66</v>
      </c>
      <c r="G34" s="23">
        <f>VLOOKUP($A34,'[1]ExpPubEdu'!$A$10:$I$53,6,FALSE)</f>
        <v>6.4</v>
      </c>
      <c r="H34" s="23">
        <f>VLOOKUP($A34,'[1]ExpPubEdu'!$A$10:$I$53,7,FALSE)</f>
        <v>7.24</v>
      </c>
      <c r="I34" s="23">
        <f>VLOOKUP($A34,'[1]ExpPubEdu'!$A$10:$I$53,8,FALSE)</f>
        <v>6.87</v>
      </c>
      <c r="J34" s="23">
        <f>VLOOKUP($A34,'[1]ExpPubEdu'!$A$10:$I$53,9,FALSE)</f>
        <v>6.66</v>
      </c>
      <c r="K34" s="23">
        <f>VLOOKUP($A34,'[1]Fin_Aid'!$A$10:$I$54,2,FALSE)</f>
        <v>40.8</v>
      </c>
      <c r="L34" s="23">
        <f>VLOOKUP($A34,'[1]Fin_Aid'!$A$10:$I$54,3,FALSE)</f>
        <v>42.6</v>
      </c>
      <c r="M34" s="23">
        <f>VLOOKUP($A34,'[1]Fin_Aid'!$A$10:$I$54,4,FALSE)</f>
        <v>41.7</v>
      </c>
      <c r="N34" s="23">
        <f>VLOOKUP($A34,'[1]Fin_Aid'!$A$10:$I$54,5,FALSE)</f>
        <v>43.8</v>
      </c>
      <c r="O34" s="23">
        <f>VLOOKUP($A34,'[1]Fin_Aid'!$A$10:$I$54,7,FALSE)</f>
        <v>40.3</v>
      </c>
      <c r="P34" s="23">
        <f>VLOOKUP($A34,'[1]Fin_Aid'!$A$10:$I$54,9,FALSE)</f>
        <v>42.8</v>
      </c>
    </row>
    <row r="35" spans="1:16" ht="14.25">
      <c r="A35" s="6" t="s">
        <v>49</v>
      </c>
      <c r="B35" s="23">
        <f>VLOOKUP($A35,'[1]Fin_Aid'!$A$10:$I$54,6,FALSE)</f>
        <v>2.2</v>
      </c>
      <c r="C35" s="23">
        <f>VLOOKUP($A35,'[1]Fin_Aid'!$A$10:$I$54,8,FALSE)</f>
        <v>2</v>
      </c>
      <c r="D35" s="23">
        <f>VLOOKUP($A35,'[1]ExpPubEdu'!$A$10:$I$53,3,FALSE)</f>
        <v>5.52</v>
      </c>
      <c r="E35" s="23">
        <f>VLOOKUP($A35,'[1]ExpPubEdu'!$A$10:$I$53,4,FALSE)</f>
        <v>5.28</v>
      </c>
      <c r="F35" s="23">
        <f>VLOOKUP($A35,'[1]ExpPubEdu'!$A$10:$I$53,5,FALSE)</f>
        <v>4.88</v>
      </c>
      <c r="G35" s="23">
        <f>VLOOKUP($A35,'[1]ExpPubEdu'!$A$10:$I$53,6,FALSE)</f>
        <v>4.95</v>
      </c>
      <c r="H35" s="23">
        <f>VLOOKUP($A35,'[1]ExpPubEdu'!$A$10:$I$53,7,FALSE)</f>
        <v>5.36</v>
      </c>
      <c r="I35" s="23">
        <f>VLOOKUP($A35,'[1]ExpPubEdu'!$A$10:$I$53,8,FALSE)</f>
        <v>5.22</v>
      </c>
      <c r="J35" s="23">
        <f>VLOOKUP($A35,'[1]ExpPubEdu'!$A$10:$I$53,9,FALSE)</f>
        <v>5.28</v>
      </c>
      <c r="K35" s="23" t="str">
        <f>VLOOKUP($A35,'[1]Fin_Aid'!$A$10:$I$54,2,FALSE)</f>
        <v>.</v>
      </c>
      <c r="L35" s="23" t="str">
        <f>VLOOKUP($A35,'[1]Fin_Aid'!$A$10:$I$54,3,FALSE)</f>
        <v>.</v>
      </c>
      <c r="M35" s="23" t="str">
        <f>VLOOKUP($A35,'[1]Fin_Aid'!$A$10:$I$54,4,FALSE)</f>
        <v>.</v>
      </c>
      <c r="N35" s="23" t="str">
        <f>VLOOKUP($A35,'[1]Fin_Aid'!$A$10:$I$54,5,FALSE)</f>
        <v>.</v>
      </c>
      <c r="O35" s="23">
        <f>VLOOKUP($A35,'[1]Fin_Aid'!$A$10:$I$54,7,FALSE)</f>
        <v>2.1</v>
      </c>
      <c r="P35" s="23">
        <f>VLOOKUP($A35,'[1]Fin_Aid'!$A$10:$I$54,9,FALSE)</f>
        <v>2.2</v>
      </c>
    </row>
    <row r="36" spans="1:16" ht="14.25">
      <c r="A36" s="6" t="s">
        <v>51</v>
      </c>
      <c r="B36" s="28" t="str">
        <f>VLOOKUP($A36,'[1]Fin_Aid'!$A$10:$I$54,6,FALSE)</f>
        <v>.</v>
      </c>
      <c r="C36" s="28" t="str">
        <f>VLOOKUP($A36,'[1]Fin_Aid'!$A$10:$I$54,8,FALSE)</f>
        <v>.</v>
      </c>
      <c r="D36" s="23" t="str">
        <f>VLOOKUP($A36,'[1]ExpPubEdu'!$A$10:$I$53,3,FALSE)</f>
        <v>.</v>
      </c>
      <c r="E36" s="23">
        <f>VLOOKUP($A36,'[1]ExpPubEdu'!$A$10:$I$53,4,FALSE)</f>
        <v>2.86</v>
      </c>
      <c r="F36" s="23" t="str">
        <f>VLOOKUP($A36,'[1]ExpPubEdu'!$A$10:$I$53,5,FALSE)</f>
        <v>.</v>
      </c>
      <c r="G36" s="23" t="str">
        <f>VLOOKUP($A36,'[1]ExpPubEdu'!$A$10:$I$53,6,FALSE)</f>
        <v>.</v>
      </c>
      <c r="H36" s="23" t="str">
        <f>VLOOKUP($A36,'[1]ExpPubEdu'!$A$10:$I$53,7,FALSE)</f>
        <v>.</v>
      </c>
      <c r="I36" s="23" t="str">
        <f>VLOOKUP($A36,'[1]ExpPubEdu'!$A$10:$I$53,8,FALSE)</f>
        <v>.</v>
      </c>
      <c r="J36" s="23">
        <f>VLOOKUP($A36,'[1]ExpPubEdu'!$A$10:$I$53,9,FALSE)</f>
        <v>4.07</v>
      </c>
      <c r="K36" s="23">
        <f>VLOOKUP($A36,'[1]Fin_Aid'!$A$10:$I$54,2,FALSE)</f>
        <v>19.3</v>
      </c>
      <c r="L36" s="23" t="str">
        <f>VLOOKUP($A36,'[1]Fin_Aid'!$A$10:$I$54,3,FALSE)</f>
        <v>.</v>
      </c>
      <c r="M36" s="30">
        <f>VLOOKUP($A36,'[1]Fin_Aid'!$A$10:$I$54,4,FALSE)</f>
        <v>16.9</v>
      </c>
      <c r="N36" s="23" t="str">
        <f>VLOOKUP($A36,'[1]Fin_Aid'!$A$10:$I$54,5,FALSE)</f>
        <v>.</v>
      </c>
      <c r="O36" s="23" t="str">
        <f>VLOOKUP($A36,'[1]Fin_Aid'!$A$10:$I$54,7,FALSE)</f>
        <v>.</v>
      </c>
      <c r="P36" s="30">
        <f>VLOOKUP($A36,'[1]Fin_Aid'!$A$10:$I$54,9,FALSE)</f>
        <v>14.1</v>
      </c>
    </row>
    <row r="38" spans="1:3" ht="14.25">
      <c r="A38" s="21"/>
      <c r="B38" s="21"/>
      <c r="C38" s="21"/>
    </row>
    <row r="39" spans="1:3" ht="14.25">
      <c r="A39" s="21" t="s">
        <v>75</v>
      </c>
      <c r="B39" s="22"/>
      <c r="C39" s="22"/>
    </row>
    <row r="40" spans="1:3" ht="14.25">
      <c r="A40" s="22" t="s">
        <v>76</v>
      </c>
      <c r="B40" s="22"/>
      <c r="C40" s="22"/>
    </row>
    <row r="41" spans="1:3" ht="14.25">
      <c r="A41" s="22" t="s">
        <v>77</v>
      </c>
      <c r="B41" s="22"/>
      <c r="C41" s="22"/>
    </row>
    <row r="42" spans="1:3" ht="14.25">
      <c r="A42" s="22"/>
      <c r="B42" s="22"/>
      <c r="C42" s="22"/>
    </row>
    <row r="43" spans="1:3" ht="14.25">
      <c r="A43" s="21"/>
      <c r="B43" s="21"/>
      <c r="C43" s="2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T4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2.00390625" style="0" customWidth="1"/>
    <col min="2" max="3" width="10.75390625" style="0" customWidth="1"/>
  </cols>
  <sheetData>
    <row r="2" ht="14.25">
      <c r="A2" t="s">
        <v>57</v>
      </c>
    </row>
    <row r="3" ht="14.25">
      <c r="A3" t="s">
        <v>58</v>
      </c>
    </row>
    <row r="4" ht="15" thickBot="1"/>
    <row r="5" spans="1:19" ht="15" thickBot="1">
      <c r="A5" s="12" t="s">
        <v>59</v>
      </c>
      <c r="B5" s="31" t="s">
        <v>103</v>
      </c>
      <c r="C5" s="9" t="s">
        <v>104</v>
      </c>
      <c r="D5" s="9" t="s">
        <v>105</v>
      </c>
      <c r="F5" s="31" t="s">
        <v>106</v>
      </c>
      <c r="G5" s="31" t="s">
        <v>107</v>
      </c>
      <c r="H5" s="31" t="s">
        <v>108</v>
      </c>
      <c r="I5" s="31" t="s">
        <v>109</v>
      </c>
      <c r="J5" s="32" t="s">
        <v>110</v>
      </c>
      <c r="K5" s="32" t="s">
        <v>111</v>
      </c>
      <c r="L5" s="32" t="s">
        <v>112</v>
      </c>
      <c r="M5" s="32" t="s">
        <v>113</v>
      </c>
      <c r="P5" s="33" t="s">
        <v>65</v>
      </c>
      <c r="S5" t="s">
        <v>66</v>
      </c>
    </row>
    <row r="6" spans="1:20" ht="15">
      <c r="A6" s="6" t="s">
        <v>38</v>
      </c>
      <c r="B6">
        <f aca="true" t="shared" si="0" ref="B6:B22">100*G6/K6</f>
        <v>16.430509152174533</v>
      </c>
      <c r="C6" s="34">
        <f aca="true" t="shared" si="1" ref="C6:C14">100*I6/M6</f>
        <v>18.42904875988717</v>
      </c>
      <c r="D6">
        <f>100*H6/L6</f>
        <v>17.621483870789422</v>
      </c>
      <c r="F6">
        <v>52157</v>
      </c>
      <c r="G6">
        <v>57538</v>
      </c>
      <c r="H6">
        <v>63754</v>
      </c>
      <c r="I6">
        <v>69385</v>
      </c>
      <c r="J6">
        <v>308150</v>
      </c>
      <c r="K6">
        <v>350190</v>
      </c>
      <c r="L6">
        <v>361797</v>
      </c>
      <c r="M6">
        <v>376498</v>
      </c>
      <c r="P6" s="35" t="s">
        <v>114</v>
      </c>
      <c r="Q6" s="17"/>
      <c r="S6" s="35" t="s">
        <v>115</v>
      </c>
      <c r="T6" s="17"/>
    </row>
    <row r="7" spans="1:20" ht="15">
      <c r="A7" s="6" t="s">
        <v>20</v>
      </c>
      <c r="B7">
        <f t="shared" si="0"/>
        <v>23.06106546240925</v>
      </c>
      <c r="C7" s="34">
        <f t="shared" si="1"/>
        <v>23.114135713568007</v>
      </c>
      <c r="D7">
        <f aca="true" t="shared" si="2" ref="D7:D37">100*H7/L7</f>
        <v>22.765284298439294</v>
      </c>
      <c r="F7">
        <v>99102</v>
      </c>
      <c r="G7">
        <v>102693</v>
      </c>
      <c r="H7">
        <v>105271</v>
      </c>
      <c r="I7">
        <v>110419</v>
      </c>
      <c r="J7">
        <v>425219</v>
      </c>
      <c r="K7">
        <v>445309</v>
      </c>
      <c r="L7">
        <v>462419</v>
      </c>
      <c r="M7">
        <v>477712</v>
      </c>
      <c r="P7" s="17"/>
      <c r="Q7" s="17"/>
      <c r="S7" s="17"/>
      <c r="T7" s="17"/>
    </row>
    <row r="8" spans="1:20" ht="15">
      <c r="A8" s="6" t="s">
        <v>21</v>
      </c>
      <c r="B8">
        <f t="shared" si="0"/>
        <v>21.081836104860564</v>
      </c>
      <c r="C8" s="34">
        <f t="shared" si="1"/>
        <v>22.48846470990719</v>
      </c>
      <c r="D8">
        <f t="shared" si="2"/>
        <v>22.45035318037614</v>
      </c>
      <c r="F8">
        <v>57803</v>
      </c>
      <c r="G8">
        <v>60523</v>
      </c>
      <c r="H8">
        <v>64043</v>
      </c>
      <c r="I8">
        <v>64091</v>
      </c>
      <c r="J8">
        <v>274247</v>
      </c>
      <c r="K8">
        <v>287086</v>
      </c>
      <c r="L8">
        <v>285265</v>
      </c>
      <c r="M8">
        <v>284995</v>
      </c>
      <c r="P8" s="35" t="s">
        <v>1</v>
      </c>
      <c r="Q8" s="36">
        <v>41925.25355324074</v>
      </c>
      <c r="S8" s="35" t="s">
        <v>1</v>
      </c>
      <c r="T8" s="36">
        <v>41864.254282407404</v>
      </c>
    </row>
    <row r="9" spans="1:20" ht="15">
      <c r="A9" s="6" t="s">
        <v>29</v>
      </c>
      <c r="B9">
        <f t="shared" si="0"/>
        <v>22.88442673820344</v>
      </c>
      <c r="C9" s="34">
        <f t="shared" si="1"/>
        <v>25.31645569620253</v>
      </c>
      <c r="D9">
        <f t="shared" si="2"/>
        <v>25.194206287347363</v>
      </c>
      <c r="F9">
        <v>31693</v>
      </c>
      <c r="G9">
        <v>34293</v>
      </c>
      <c r="H9">
        <v>38789</v>
      </c>
      <c r="I9">
        <v>39820</v>
      </c>
      <c r="J9">
        <v>139069</v>
      </c>
      <c r="K9">
        <v>149853</v>
      </c>
      <c r="L9">
        <v>153960</v>
      </c>
      <c r="M9">
        <v>157289</v>
      </c>
      <c r="P9" s="35" t="s">
        <v>2</v>
      </c>
      <c r="Q9" s="36">
        <v>41943.5164865625</v>
      </c>
      <c r="S9" s="35" t="s">
        <v>2</v>
      </c>
      <c r="T9" s="36">
        <v>41935.749158935185</v>
      </c>
    </row>
    <row r="10" spans="1:20" ht="15">
      <c r="A10" s="6" t="s">
        <v>31</v>
      </c>
      <c r="B10">
        <f t="shared" si="0"/>
        <v>15.676480625445972</v>
      </c>
      <c r="C10" s="34">
        <f t="shared" si="1"/>
        <v>19.429057031348357</v>
      </c>
      <c r="D10">
        <f t="shared" si="2"/>
        <v>18.466280590323183</v>
      </c>
      <c r="F10">
        <v>4522</v>
      </c>
      <c r="G10">
        <v>5053</v>
      </c>
      <c r="H10">
        <v>5931</v>
      </c>
      <c r="I10">
        <v>6173</v>
      </c>
      <c r="J10">
        <v>30986</v>
      </c>
      <c r="K10">
        <v>32233</v>
      </c>
      <c r="L10">
        <v>32118</v>
      </c>
      <c r="M10">
        <v>31772</v>
      </c>
      <c r="P10" s="35" t="s">
        <v>3</v>
      </c>
      <c r="Q10" s="35" t="s">
        <v>4</v>
      </c>
      <c r="S10" s="35" t="s">
        <v>3</v>
      </c>
      <c r="T10" s="35" t="s">
        <v>4</v>
      </c>
    </row>
    <row r="11" spans="1:20" ht="15">
      <c r="A11" s="6" t="s">
        <v>22</v>
      </c>
      <c r="B11">
        <f t="shared" si="0"/>
        <v>23.13640666370949</v>
      </c>
      <c r="C11" s="34">
        <f t="shared" si="1"/>
        <v>24.481066715126182</v>
      </c>
      <c r="D11">
        <f t="shared" si="2"/>
        <v>24.00898336463764</v>
      </c>
      <c r="F11">
        <v>96207</v>
      </c>
      <c r="G11">
        <v>101188</v>
      </c>
      <c r="H11">
        <v>107118</v>
      </c>
      <c r="I11">
        <v>107773</v>
      </c>
      <c r="J11">
        <v>416847</v>
      </c>
      <c r="K11">
        <v>437354</v>
      </c>
      <c r="L11">
        <v>446158</v>
      </c>
      <c r="M11">
        <v>440230</v>
      </c>
      <c r="P11" s="17"/>
      <c r="Q11" s="17"/>
      <c r="S11" s="17"/>
      <c r="T11" s="17"/>
    </row>
    <row r="12" spans="1:20" ht="15">
      <c r="A12" s="6" t="s">
        <v>23</v>
      </c>
      <c r="B12">
        <f t="shared" si="0"/>
        <v>22.562527022982007</v>
      </c>
      <c r="C12" s="34">
        <f t="shared" si="1"/>
        <v>21.33275638251839</v>
      </c>
      <c r="D12">
        <f t="shared" si="2"/>
        <v>22.212781734200487</v>
      </c>
      <c r="F12">
        <v>48920</v>
      </c>
      <c r="G12">
        <v>54271</v>
      </c>
      <c r="H12">
        <v>57516</v>
      </c>
      <c r="I12">
        <v>58667</v>
      </c>
      <c r="J12">
        <v>234574</v>
      </c>
      <c r="K12">
        <v>240536</v>
      </c>
      <c r="L12">
        <v>258932</v>
      </c>
      <c r="M12">
        <v>275009</v>
      </c>
      <c r="P12" s="35" t="s">
        <v>5</v>
      </c>
      <c r="Q12" s="35" t="s">
        <v>6</v>
      </c>
      <c r="S12" s="35" t="s">
        <v>116</v>
      </c>
      <c r="T12" s="35" t="s">
        <v>6</v>
      </c>
    </row>
    <row r="13" spans="1:20" ht="15">
      <c r="A13" s="6" t="s">
        <v>24</v>
      </c>
      <c r="B13">
        <f t="shared" si="0"/>
        <v>16.597811118359065</v>
      </c>
      <c r="C13" s="34">
        <f t="shared" si="1"/>
        <v>17.005635511115713</v>
      </c>
      <c r="D13">
        <f t="shared" si="2"/>
        <v>17.114001707348834</v>
      </c>
      <c r="F13">
        <v>11489</v>
      </c>
      <c r="G13">
        <v>11450</v>
      </c>
      <c r="H13">
        <v>11828</v>
      </c>
      <c r="I13">
        <v>11497</v>
      </c>
      <c r="J13">
        <v>68399</v>
      </c>
      <c r="K13">
        <v>68985</v>
      </c>
      <c r="L13">
        <v>69113</v>
      </c>
      <c r="M13">
        <v>67607</v>
      </c>
      <c r="P13" s="35" t="s">
        <v>9</v>
      </c>
      <c r="Q13" s="35" t="s">
        <v>6</v>
      </c>
      <c r="S13" s="35" t="s">
        <v>117</v>
      </c>
      <c r="T13" s="35" t="s">
        <v>6</v>
      </c>
    </row>
    <row r="14" spans="1:20" ht="15">
      <c r="A14" s="6" t="s">
        <v>44</v>
      </c>
      <c r="B14">
        <f t="shared" si="0"/>
        <v>16.065675299946633</v>
      </c>
      <c r="C14" s="34">
        <f t="shared" si="1"/>
        <v>16.578834923800027</v>
      </c>
      <c r="D14">
        <f t="shared" si="2"/>
        <v>15.915429920606092</v>
      </c>
      <c r="F14">
        <v>43009</v>
      </c>
      <c r="G14">
        <v>48768</v>
      </c>
      <c r="H14">
        <v>49073</v>
      </c>
      <c r="I14">
        <v>51216</v>
      </c>
      <c r="J14">
        <v>296691</v>
      </c>
      <c r="K14">
        <v>303554</v>
      </c>
      <c r="L14">
        <v>308336</v>
      </c>
      <c r="M14">
        <v>308924</v>
      </c>
      <c r="P14" s="35" t="s">
        <v>73</v>
      </c>
      <c r="Q14" s="35" t="s">
        <v>74</v>
      </c>
      <c r="S14" s="35" t="s">
        <v>73</v>
      </c>
      <c r="T14" s="35" t="s">
        <v>74</v>
      </c>
    </row>
    <row r="15" spans="1:13" ht="15">
      <c r="A15" s="6" t="s">
        <v>28</v>
      </c>
      <c r="B15">
        <f t="shared" si="0"/>
        <v>29.264437126770023</v>
      </c>
      <c r="C15" s="37" t="s">
        <v>52</v>
      </c>
      <c r="D15" s="8">
        <f t="shared" si="2"/>
        <v>30.856784488954823</v>
      </c>
      <c r="F15">
        <v>628089</v>
      </c>
      <c r="G15">
        <v>657015</v>
      </c>
      <c r="H15">
        <v>697193</v>
      </c>
      <c r="I15" t="s">
        <v>52</v>
      </c>
      <c r="J15">
        <v>2172855</v>
      </c>
      <c r="K15">
        <v>2245097</v>
      </c>
      <c r="L15">
        <v>2259448</v>
      </c>
      <c r="M15">
        <v>2296306</v>
      </c>
    </row>
    <row r="16" spans="1:13" ht="15">
      <c r="A16" s="6" t="s">
        <v>53</v>
      </c>
      <c r="B16">
        <f t="shared" si="0"/>
        <v>19.301021811666253</v>
      </c>
      <c r="C16" s="34">
        <f aca="true" t="shared" si="3" ref="C16:C37">100*I16/M16</f>
        <v>18.85429413467698</v>
      </c>
      <c r="D16">
        <f t="shared" si="2"/>
        <v>19.076578761079883</v>
      </c>
      <c r="F16">
        <v>466196</v>
      </c>
      <c r="G16">
        <v>493249</v>
      </c>
      <c r="H16">
        <v>527108</v>
      </c>
      <c r="I16">
        <v>554215</v>
      </c>
      <c r="J16">
        <v>2438600</v>
      </c>
      <c r="K16">
        <v>2555559</v>
      </c>
      <c r="L16">
        <v>2763116</v>
      </c>
      <c r="M16">
        <v>2939463</v>
      </c>
    </row>
    <row r="17" spans="1:13" ht="15">
      <c r="A17" s="6" t="s">
        <v>26</v>
      </c>
      <c r="B17">
        <f t="shared" si="0"/>
        <v>10.142028281015325</v>
      </c>
      <c r="C17" s="34">
        <f t="shared" si="3"/>
        <v>9.994455309493173</v>
      </c>
      <c r="D17">
        <f t="shared" si="2"/>
        <v>9.88314634629908</v>
      </c>
      <c r="F17" t="s">
        <v>52</v>
      </c>
      <c r="G17">
        <v>65096</v>
      </c>
      <c r="H17">
        <v>65302</v>
      </c>
      <c r="I17">
        <v>66333</v>
      </c>
      <c r="J17">
        <v>672284</v>
      </c>
      <c r="K17">
        <v>641844</v>
      </c>
      <c r="L17">
        <v>660741</v>
      </c>
      <c r="M17">
        <v>663698</v>
      </c>
    </row>
    <row r="18" spans="1:13" ht="15">
      <c r="A18" s="6" t="s">
        <v>35</v>
      </c>
      <c r="B18">
        <f t="shared" si="0"/>
        <v>18.08921455199897</v>
      </c>
      <c r="C18" s="34">
        <f t="shared" si="3"/>
        <v>18.362630233981253</v>
      </c>
      <c r="D18">
        <f t="shared" si="2"/>
        <v>17.767007831339498</v>
      </c>
      <c r="F18">
        <v>68158</v>
      </c>
      <c r="G18">
        <v>70358</v>
      </c>
      <c r="H18">
        <v>67857</v>
      </c>
      <c r="I18">
        <v>69917</v>
      </c>
      <c r="J18">
        <v>397679</v>
      </c>
      <c r="K18">
        <v>388950</v>
      </c>
      <c r="L18">
        <v>381927</v>
      </c>
      <c r="M18">
        <v>380757</v>
      </c>
    </row>
    <row r="19" spans="1:13" ht="15">
      <c r="A19" s="6" t="s">
        <v>25</v>
      </c>
      <c r="B19">
        <f t="shared" si="0"/>
        <v>30.326943595400213</v>
      </c>
      <c r="C19" s="34">
        <f t="shared" si="3"/>
        <v>31.156467528692374</v>
      </c>
      <c r="D19">
        <f t="shared" si="2"/>
        <v>30.185257817553904</v>
      </c>
      <c r="F19">
        <v>57834</v>
      </c>
      <c r="G19">
        <v>58837</v>
      </c>
      <c r="H19">
        <v>59260</v>
      </c>
      <c r="I19">
        <v>60022</v>
      </c>
      <c r="J19">
        <v>182609</v>
      </c>
      <c r="K19">
        <v>194009</v>
      </c>
      <c r="L19">
        <v>196321</v>
      </c>
      <c r="M19">
        <v>192647</v>
      </c>
    </row>
    <row r="20" spans="1:13" ht="15">
      <c r="A20" s="6" t="s">
        <v>30</v>
      </c>
      <c r="B20">
        <f t="shared" si="0"/>
        <v>10.854630809246016</v>
      </c>
      <c r="C20" s="34">
        <f t="shared" si="3"/>
        <v>19.9037348190225</v>
      </c>
      <c r="D20">
        <f t="shared" si="2"/>
        <v>19.76230566755219</v>
      </c>
      <c r="F20">
        <v>226012</v>
      </c>
      <c r="G20">
        <v>214965</v>
      </c>
      <c r="H20">
        <v>388837</v>
      </c>
      <c r="I20">
        <v>383332</v>
      </c>
      <c r="J20">
        <v>2011713</v>
      </c>
      <c r="K20">
        <v>1980399</v>
      </c>
      <c r="L20">
        <v>1967569</v>
      </c>
      <c r="M20">
        <v>1925930</v>
      </c>
    </row>
    <row r="21" spans="1:13" ht="15">
      <c r="A21" s="6" t="s">
        <v>32</v>
      </c>
      <c r="B21">
        <f t="shared" si="0"/>
        <v>23.581511455399895</v>
      </c>
      <c r="C21" s="34">
        <f t="shared" si="3"/>
        <v>22.12672993889181</v>
      </c>
      <c r="D21">
        <f t="shared" si="2"/>
        <v>23.930249576336465</v>
      </c>
      <c r="F21">
        <v>26007</v>
      </c>
      <c r="G21">
        <v>26545</v>
      </c>
      <c r="H21">
        <v>24853</v>
      </c>
      <c r="I21">
        <v>21472</v>
      </c>
      <c r="J21">
        <v>125360</v>
      </c>
      <c r="K21">
        <v>112567</v>
      </c>
      <c r="L21">
        <v>103856</v>
      </c>
      <c r="M21">
        <v>97041</v>
      </c>
    </row>
    <row r="22" spans="1:13" ht="15">
      <c r="A22" s="6" t="s">
        <v>33</v>
      </c>
      <c r="B22">
        <f t="shared" si="0"/>
        <v>22.36248156406271</v>
      </c>
      <c r="C22" s="34">
        <f t="shared" si="3"/>
        <v>24.207441764820125</v>
      </c>
      <c r="D22">
        <f t="shared" si="2"/>
        <v>23.20419844268559</v>
      </c>
      <c r="F22">
        <v>44658</v>
      </c>
      <c r="G22">
        <v>45032</v>
      </c>
      <c r="H22">
        <v>43419</v>
      </c>
      <c r="I22">
        <v>42379</v>
      </c>
      <c r="J22">
        <v>210744</v>
      </c>
      <c r="K22">
        <v>201373</v>
      </c>
      <c r="L22">
        <v>187117</v>
      </c>
      <c r="M22">
        <v>175066</v>
      </c>
    </row>
    <row r="23" spans="1:13" ht="15">
      <c r="A23" s="6" t="s">
        <v>34</v>
      </c>
      <c r="B23" s="38" t="s">
        <v>52</v>
      </c>
      <c r="C23" s="34">
        <f t="shared" si="3"/>
        <v>21.183237469186523</v>
      </c>
      <c r="D23" s="8">
        <f t="shared" si="2"/>
        <v>26.692708333333332</v>
      </c>
      <c r="F23" t="s">
        <v>52</v>
      </c>
      <c r="G23" t="s">
        <v>52</v>
      </c>
      <c r="H23">
        <v>1435</v>
      </c>
      <c r="I23">
        <v>1289</v>
      </c>
      <c r="J23" t="s">
        <v>52</v>
      </c>
      <c r="K23" t="s">
        <v>52</v>
      </c>
      <c r="L23">
        <v>5376</v>
      </c>
      <c r="M23">
        <v>6085</v>
      </c>
    </row>
    <row r="24" spans="1:13" ht="15">
      <c r="A24" s="6" t="s">
        <v>36</v>
      </c>
      <c r="B24">
        <f aca="true" t="shared" si="4" ref="B24:B37">100*G24/K24</f>
        <v>27.970479704797047</v>
      </c>
      <c r="C24" s="34">
        <f t="shared" si="3"/>
        <v>28.37826763910514</v>
      </c>
      <c r="D24">
        <f t="shared" si="2"/>
        <v>29.527456270124446</v>
      </c>
      <c r="F24">
        <v>2844</v>
      </c>
      <c r="G24">
        <v>3032</v>
      </c>
      <c r="H24">
        <v>3393</v>
      </c>
      <c r="I24">
        <v>3463</v>
      </c>
      <c r="J24">
        <v>10352</v>
      </c>
      <c r="K24">
        <v>10840</v>
      </c>
      <c r="L24">
        <v>11491</v>
      </c>
      <c r="M24">
        <v>12203</v>
      </c>
    </row>
    <row r="25" spans="1:13" ht="15">
      <c r="A25" s="6" t="s">
        <v>37</v>
      </c>
      <c r="B25">
        <f t="shared" si="4"/>
        <v>14.764212903572718</v>
      </c>
      <c r="C25" s="34">
        <f t="shared" si="3"/>
        <v>19.15751728030763</v>
      </c>
      <c r="D25">
        <f t="shared" si="2"/>
        <v>17.790962726310042</v>
      </c>
      <c r="F25">
        <v>93746</v>
      </c>
      <c r="G25">
        <v>96101</v>
      </c>
      <c r="H25">
        <v>138772</v>
      </c>
      <c r="I25">
        <v>152049</v>
      </c>
      <c r="J25">
        <v>618502</v>
      </c>
      <c r="K25">
        <v>650905</v>
      </c>
      <c r="L25">
        <v>780014</v>
      </c>
      <c r="M25">
        <v>793678</v>
      </c>
    </row>
    <row r="26" spans="1:13" ht="15">
      <c r="A26" s="6" t="s">
        <v>39</v>
      </c>
      <c r="B26">
        <f t="shared" si="4"/>
        <v>29.078325443203163</v>
      </c>
      <c r="C26" s="34">
        <f t="shared" si="3"/>
        <v>31.833059985691595</v>
      </c>
      <c r="D26">
        <f t="shared" si="2"/>
        <v>31.151007482452336</v>
      </c>
      <c r="F26">
        <v>574972</v>
      </c>
      <c r="G26">
        <v>624799</v>
      </c>
      <c r="H26">
        <v>648045</v>
      </c>
      <c r="I26">
        <v>638957</v>
      </c>
      <c r="J26">
        <v>2149998</v>
      </c>
      <c r="K26">
        <v>2148676</v>
      </c>
      <c r="L26">
        <v>2080334</v>
      </c>
      <c r="M26">
        <v>2007212</v>
      </c>
    </row>
    <row r="27" spans="1:13" ht="15">
      <c r="A27" s="6" t="s">
        <v>40</v>
      </c>
      <c r="B27">
        <f t="shared" si="4"/>
        <v>20.49099776605922</v>
      </c>
      <c r="C27" s="34">
        <f t="shared" si="3"/>
        <v>24.153349065910273</v>
      </c>
      <c r="D27">
        <f t="shared" si="2"/>
        <v>21.987392370819748</v>
      </c>
      <c r="F27">
        <v>76567</v>
      </c>
      <c r="G27">
        <v>78609</v>
      </c>
      <c r="H27">
        <v>87129</v>
      </c>
      <c r="I27">
        <v>94264</v>
      </c>
      <c r="J27">
        <v>373002</v>
      </c>
      <c r="K27">
        <v>383627</v>
      </c>
      <c r="L27">
        <v>396268</v>
      </c>
      <c r="M27">
        <v>390273</v>
      </c>
    </row>
    <row r="28" spans="1:13" ht="15">
      <c r="A28" s="6" t="s">
        <v>41</v>
      </c>
      <c r="B28">
        <f t="shared" si="4"/>
        <v>30.55057262314124</v>
      </c>
      <c r="C28" s="34">
        <f t="shared" si="3"/>
        <v>28.37042928659229</v>
      </c>
      <c r="D28">
        <f t="shared" si="2"/>
        <v>29.779937190454234</v>
      </c>
      <c r="F28">
        <v>310886</v>
      </c>
      <c r="G28">
        <v>305360</v>
      </c>
      <c r="H28">
        <v>259634</v>
      </c>
      <c r="I28">
        <v>200106</v>
      </c>
      <c r="J28">
        <v>1098188</v>
      </c>
      <c r="K28">
        <v>999523</v>
      </c>
      <c r="L28">
        <v>871842</v>
      </c>
      <c r="M28">
        <v>705333</v>
      </c>
    </row>
    <row r="29" spans="1:13" ht="15">
      <c r="A29" s="6" t="s">
        <v>43</v>
      </c>
      <c r="B29">
        <f t="shared" si="4"/>
        <v>32.78911506613339</v>
      </c>
      <c r="C29" s="34">
        <f t="shared" si="3"/>
        <v>32.7148132913252</v>
      </c>
      <c r="D29">
        <f t="shared" si="2"/>
        <v>32.94491946709087</v>
      </c>
      <c r="F29">
        <v>75364</v>
      </c>
      <c r="G29">
        <v>76899</v>
      </c>
      <c r="H29">
        <v>74556</v>
      </c>
      <c r="I29">
        <v>72374</v>
      </c>
      <c r="J29">
        <v>234997</v>
      </c>
      <c r="K29">
        <v>234526</v>
      </c>
      <c r="L29">
        <v>226305</v>
      </c>
      <c r="M29">
        <v>221227</v>
      </c>
    </row>
    <row r="30" spans="1:13" ht="15">
      <c r="A30" s="6" t="s">
        <v>42</v>
      </c>
      <c r="B30">
        <f t="shared" si="4"/>
        <v>17.144150496635415</v>
      </c>
      <c r="C30" s="34">
        <f t="shared" si="3"/>
        <v>19.80327490553157</v>
      </c>
      <c r="D30">
        <f t="shared" si="2"/>
        <v>19.098512143670543</v>
      </c>
      <c r="F30">
        <v>18103</v>
      </c>
      <c r="G30">
        <v>19694</v>
      </c>
      <c r="H30">
        <v>20461</v>
      </c>
      <c r="I30">
        <v>20596</v>
      </c>
      <c r="J30">
        <v>114391</v>
      </c>
      <c r="K30">
        <v>114873</v>
      </c>
      <c r="L30">
        <v>107134</v>
      </c>
      <c r="M30">
        <v>104003</v>
      </c>
    </row>
    <row r="31" spans="1:13" ht="15">
      <c r="A31" s="6" t="s">
        <v>27</v>
      </c>
      <c r="B31">
        <f t="shared" si="4"/>
        <v>17.92521765879552</v>
      </c>
      <c r="C31" s="34">
        <f t="shared" si="3"/>
        <v>19.938458533270186</v>
      </c>
      <c r="D31">
        <f t="shared" si="2"/>
        <v>19.581108669549373</v>
      </c>
      <c r="F31">
        <v>310452</v>
      </c>
      <c r="G31">
        <v>336810</v>
      </c>
      <c r="H31">
        <v>381926</v>
      </c>
      <c r="I31">
        <v>391956</v>
      </c>
      <c r="J31">
        <v>1800834</v>
      </c>
      <c r="K31">
        <v>1878973</v>
      </c>
      <c r="L31">
        <v>1950482</v>
      </c>
      <c r="M31">
        <v>1965829</v>
      </c>
    </row>
    <row r="32" spans="1:13" ht="15">
      <c r="A32" s="6" t="s">
        <v>45</v>
      </c>
      <c r="B32">
        <f t="shared" si="4"/>
        <v>13.453546508433602</v>
      </c>
      <c r="C32" s="34">
        <f t="shared" si="3"/>
        <v>15.251650019411993</v>
      </c>
      <c r="D32">
        <f t="shared" si="2"/>
        <v>14.955234828382197</v>
      </c>
      <c r="F32">
        <v>59320</v>
      </c>
      <c r="G32">
        <v>61217</v>
      </c>
      <c r="H32">
        <v>69322</v>
      </c>
      <c r="I32">
        <v>69140</v>
      </c>
      <c r="J32">
        <v>422580</v>
      </c>
      <c r="K32">
        <v>455025</v>
      </c>
      <c r="L32">
        <v>463530</v>
      </c>
      <c r="M32">
        <v>453328</v>
      </c>
    </row>
    <row r="33" spans="1:13" ht="15">
      <c r="A33" s="6" t="s">
        <v>46</v>
      </c>
      <c r="B33">
        <f t="shared" si="4"/>
        <v>28.63344168822269</v>
      </c>
      <c r="C33" s="34">
        <f t="shared" si="3"/>
        <v>31.277048168127067</v>
      </c>
      <c r="D33">
        <f t="shared" si="2"/>
        <v>30.26581240340186</v>
      </c>
      <c r="F33">
        <v>674411</v>
      </c>
      <c r="G33">
        <v>709880</v>
      </c>
      <c r="H33">
        <v>754310</v>
      </c>
      <c r="I33">
        <v>780606</v>
      </c>
      <c r="J33">
        <v>2415222</v>
      </c>
      <c r="K33">
        <v>2479199</v>
      </c>
      <c r="L33">
        <v>2492284</v>
      </c>
      <c r="M33">
        <v>2495779</v>
      </c>
    </row>
    <row r="34" spans="1:13" ht="15">
      <c r="A34" s="6" t="s">
        <v>47</v>
      </c>
      <c r="B34">
        <f t="shared" si="4"/>
        <v>22.741122375491663</v>
      </c>
      <c r="C34" s="34">
        <f t="shared" si="3"/>
        <v>21.44614901303733</v>
      </c>
      <c r="D34" t="e">
        <f t="shared" si="2"/>
        <v>#VALUE!</v>
      </c>
      <c r="F34">
        <v>3450</v>
      </c>
      <c r="G34">
        <v>4105</v>
      </c>
      <c r="H34" t="s">
        <v>52</v>
      </c>
      <c r="I34">
        <v>4096</v>
      </c>
      <c r="J34">
        <v>16919</v>
      </c>
      <c r="K34">
        <v>18051</v>
      </c>
      <c r="L34">
        <v>18845</v>
      </c>
      <c r="M34">
        <v>19099</v>
      </c>
    </row>
    <row r="35" spans="1:13" ht="15">
      <c r="A35" s="6" t="s">
        <v>48</v>
      </c>
      <c r="B35">
        <f t="shared" si="4"/>
        <v>16.841561863056615</v>
      </c>
      <c r="C35" s="34">
        <f t="shared" si="3"/>
        <v>16.936160924172206</v>
      </c>
      <c r="D35">
        <f t="shared" si="2"/>
        <v>17.57572591983216</v>
      </c>
      <c r="F35">
        <v>35272</v>
      </c>
      <c r="G35">
        <v>37844</v>
      </c>
      <c r="H35">
        <v>40379</v>
      </c>
      <c r="I35">
        <v>40346</v>
      </c>
      <c r="J35">
        <v>219282</v>
      </c>
      <c r="K35">
        <v>224706</v>
      </c>
      <c r="L35">
        <v>229743</v>
      </c>
      <c r="M35">
        <v>238224</v>
      </c>
    </row>
    <row r="36" spans="1:13" ht="15">
      <c r="A36" s="6" t="s">
        <v>49</v>
      </c>
      <c r="B36">
        <f t="shared" si="4"/>
        <v>29.42378307506063</v>
      </c>
      <c r="C36" s="34">
        <f t="shared" si="3"/>
        <v>29.360507172454216</v>
      </c>
      <c r="D36">
        <f t="shared" si="2"/>
        <v>28.773826524276668</v>
      </c>
      <c r="F36">
        <v>68829</v>
      </c>
      <c r="G36">
        <v>73159</v>
      </c>
      <c r="H36">
        <v>74149</v>
      </c>
      <c r="I36">
        <v>79148</v>
      </c>
      <c r="J36">
        <v>233488</v>
      </c>
      <c r="K36">
        <v>248639</v>
      </c>
      <c r="L36">
        <v>257696</v>
      </c>
      <c r="M36">
        <v>269573</v>
      </c>
    </row>
    <row r="37" spans="1:13" ht="15">
      <c r="A37" s="6" t="s">
        <v>51</v>
      </c>
      <c r="B37">
        <f t="shared" si="4"/>
        <v>16.239862818310762</v>
      </c>
      <c r="C37" s="34">
        <f t="shared" si="3"/>
        <v>13.965203505559382</v>
      </c>
      <c r="D37">
        <f t="shared" si="2"/>
        <v>13.99117022776013</v>
      </c>
      <c r="F37">
        <v>488803</v>
      </c>
      <c r="G37">
        <v>573159</v>
      </c>
      <c r="H37">
        <v>534055</v>
      </c>
      <c r="I37">
        <v>607981</v>
      </c>
      <c r="J37">
        <v>2924281</v>
      </c>
      <c r="K37">
        <v>3529334</v>
      </c>
      <c r="L37">
        <v>3817086</v>
      </c>
      <c r="M37">
        <v>4353542</v>
      </c>
    </row>
    <row r="39" ht="14.25">
      <c r="A39" s="21"/>
    </row>
    <row r="40" ht="14.25">
      <c r="A40" s="21" t="s">
        <v>75</v>
      </c>
    </row>
    <row r="41" ht="14.25">
      <c r="A41" s="22" t="s">
        <v>76</v>
      </c>
    </row>
    <row r="42" ht="14.25">
      <c r="A42" s="2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40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8" width="11.125" style="0" customWidth="1"/>
  </cols>
  <sheetData>
    <row r="2" ht="14.25">
      <c r="A2" s="69" t="s">
        <v>212</v>
      </c>
    </row>
    <row r="4" spans="1:8" ht="14.25">
      <c r="A4" s="12" t="s">
        <v>59</v>
      </c>
      <c r="B4" s="14" t="s">
        <v>118</v>
      </c>
      <c r="C4" s="14" t="s">
        <v>119</v>
      </c>
      <c r="D4" s="13" t="s">
        <v>120</v>
      </c>
      <c r="E4" s="13" t="s">
        <v>121</v>
      </c>
      <c r="F4" s="13" t="s">
        <v>122</v>
      </c>
      <c r="G4" s="13" t="s">
        <v>123</v>
      </c>
      <c r="H4" s="13" t="s">
        <v>124</v>
      </c>
    </row>
    <row r="5" spans="1:11" ht="15">
      <c r="A5" s="6" t="s">
        <v>38</v>
      </c>
      <c r="B5" s="34">
        <f>VLOOKUP($A5,'[2]nama_aux_lp'!$A$11:$F$55,'[2]nama_aux_lp'!D$9,FALSE)</f>
        <v>38.9</v>
      </c>
      <c r="C5" s="34">
        <f>VLOOKUP($A5,'[2]nama_aux_lp'!$A$11:$F$55,'[2]nama_aux_lp'!F$9,FALSE)</f>
        <v>39.5</v>
      </c>
      <c r="D5" s="34">
        <v>38.3</v>
      </c>
      <c r="E5" s="34">
        <v>38.2</v>
      </c>
      <c r="F5" s="34">
        <v>39.1</v>
      </c>
      <c r="G5" s="39">
        <v>31300</v>
      </c>
      <c r="H5" s="39">
        <v>32200</v>
      </c>
      <c r="K5" t="s">
        <v>125</v>
      </c>
    </row>
    <row r="6" spans="1:14" ht="15">
      <c r="A6" s="6" t="s">
        <v>20</v>
      </c>
      <c r="B6" s="34">
        <f>VLOOKUP($A6,'[2]nama_aux_lp'!$A$11:$F$55,'[2]nama_aux_lp'!D$9,FALSE)</f>
        <v>45.9</v>
      </c>
      <c r="C6" s="34">
        <f>VLOOKUP($A6,'[2]nama_aux_lp'!$A$11:$F$55,'[2]nama_aux_lp'!F$9,FALSE)</f>
        <v>45.7</v>
      </c>
      <c r="D6" s="34">
        <v>46</v>
      </c>
      <c r="E6" s="34">
        <v>45.3</v>
      </c>
      <c r="F6" s="34">
        <v>45.8</v>
      </c>
      <c r="G6" s="39">
        <v>29600</v>
      </c>
      <c r="H6" s="39">
        <v>29600</v>
      </c>
      <c r="K6" t="s">
        <v>126</v>
      </c>
      <c r="N6" t="s">
        <v>127</v>
      </c>
    </row>
    <row r="7" spans="1:15" ht="15">
      <c r="A7" s="6" t="s">
        <v>21</v>
      </c>
      <c r="B7" s="34">
        <f>VLOOKUP($A7,'[2]nama_aux_lp'!$A$11:$F$55,'[2]nama_aux_lp'!D$9,FALSE)</f>
        <v>4.5</v>
      </c>
      <c r="C7" s="34">
        <f>VLOOKUP($A7,'[2]nama_aux_lp'!$A$11:$F$55,'[2]nama_aux_lp'!F$9,FALSE)</f>
        <v>4.8</v>
      </c>
      <c r="D7" s="34">
        <v>4.3</v>
      </c>
      <c r="E7" s="34">
        <v>4.3</v>
      </c>
      <c r="F7" s="34">
        <v>4.7</v>
      </c>
      <c r="G7" s="39">
        <v>3500</v>
      </c>
      <c r="H7" s="39">
        <v>3700</v>
      </c>
      <c r="K7" s="16" t="s">
        <v>128</v>
      </c>
      <c r="L7" s="17"/>
      <c r="N7" s="40" t="s">
        <v>129</v>
      </c>
      <c r="O7" s="41"/>
    </row>
    <row r="8" spans="1:8" ht="15">
      <c r="A8" s="6" t="s">
        <v>29</v>
      </c>
      <c r="B8" s="42"/>
      <c r="C8" s="42"/>
      <c r="D8" s="43" t="s">
        <v>54</v>
      </c>
      <c r="E8" s="43" t="s">
        <v>54</v>
      </c>
      <c r="F8" s="43" t="s">
        <v>54</v>
      </c>
      <c r="G8" s="44">
        <v>8600</v>
      </c>
      <c r="H8" s="44">
        <v>8400</v>
      </c>
    </row>
    <row r="9" spans="1:15" ht="15">
      <c r="A9" s="6" t="s">
        <v>31</v>
      </c>
      <c r="B9" s="34">
        <f>VLOOKUP($A9,'[2]nama_aux_lp'!$A$11:$F$55,'[2]nama_aux_lp'!D$9,FALSE)</f>
        <v>21.3</v>
      </c>
      <c r="C9" s="34">
        <f>VLOOKUP($A9,'[2]nama_aux_lp'!$A$11:$F$55,'[2]nama_aux_lp'!F$9,FALSE)</f>
        <v>21.5</v>
      </c>
      <c r="D9" s="34">
        <v>21.2</v>
      </c>
      <c r="E9" s="34">
        <v>21</v>
      </c>
      <c r="F9" s="34">
        <v>21.2</v>
      </c>
      <c r="G9" s="39">
        <v>18500</v>
      </c>
      <c r="H9" s="39">
        <v>17400</v>
      </c>
      <c r="K9" s="16" t="s">
        <v>1</v>
      </c>
      <c r="L9" s="18">
        <v>41901.472291666665</v>
      </c>
      <c r="N9" s="40" t="s">
        <v>1</v>
      </c>
      <c r="O9" s="45">
        <v>41890.83696759259</v>
      </c>
    </row>
    <row r="10" spans="1:15" ht="15">
      <c r="A10" s="6" t="s">
        <v>22</v>
      </c>
      <c r="B10" s="34">
        <f>VLOOKUP($A10,'[2]nama_aux_lp'!$A$11:$F$55,'[2]nama_aux_lp'!D$9,FALSE)</f>
        <v>13</v>
      </c>
      <c r="C10" s="34">
        <f>VLOOKUP($A10,'[2]nama_aux_lp'!$A$11:$F$55,'[2]nama_aux_lp'!F$9,FALSE)</f>
        <v>13.2</v>
      </c>
      <c r="D10" s="34">
        <v>13</v>
      </c>
      <c r="E10" s="34">
        <v>12.8</v>
      </c>
      <c r="F10" s="34">
        <v>13.3</v>
      </c>
      <c r="G10" s="39">
        <v>11400</v>
      </c>
      <c r="H10" s="39">
        <v>11500</v>
      </c>
      <c r="K10" s="16" t="s">
        <v>2</v>
      </c>
      <c r="L10" s="18">
        <v>41936.65129365741</v>
      </c>
      <c r="N10" s="40" t="s">
        <v>2</v>
      </c>
      <c r="O10" s="45">
        <v>41936.6651003588</v>
      </c>
    </row>
    <row r="11" spans="1:15" ht="15">
      <c r="A11" s="6" t="s">
        <v>23</v>
      </c>
      <c r="B11" s="34">
        <f>VLOOKUP($A11,'[2]nama_aux_lp'!$A$11:$F$55,'[2]nama_aux_lp'!D$9,FALSE)</f>
        <v>52.4</v>
      </c>
      <c r="C11" s="34">
        <f>VLOOKUP($A11,'[2]nama_aux_lp'!$A$11:$F$55,'[2]nama_aux_lp'!F$9,FALSE)</f>
        <v>52.6</v>
      </c>
      <c r="D11" s="34">
        <v>51.1</v>
      </c>
      <c r="E11" s="34">
        <v>49.8</v>
      </c>
      <c r="F11" s="34">
        <v>52.5</v>
      </c>
      <c r="G11" s="39">
        <v>37300</v>
      </c>
      <c r="H11" s="39">
        <v>37200</v>
      </c>
      <c r="K11" s="16" t="s">
        <v>3</v>
      </c>
      <c r="L11" s="16" t="s">
        <v>4</v>
      </c>
      <c r="N11" s="40" t="s">
        <v>3</v>
      </c>
      <c r="O11" s="40" t="s">
        <v>4</v>
      </c>
    </row>
    <row r="12" spans="1:8" ht="15">
      <c r="A12" s="6" t="s">
        <v>24</v>
      </c>
      <c r="B12" s="34">
        <f>VLOOKUP($A12,'[2]nama_aux_lp'!$A$11:$F$55,'[2]nama_aux_lp'!D$9,FALSE)</f>
        <v>10.9</v>
      </c>
      <c r="C12" s="34">
        <f>VLOOKUP($A12,'[2]nama_aux_lp'!$A$11:$F$55,'[2]nama_aux_lp'!F$9,FALSE)</f>
        <v>11.2</v>
      </c>
      <c r="D12" s="34">
        <v>10</v>
      </c>
      <c r="E12" s="34">
        <v>10.3</v>
      </c>
      <c r="F12" s="34">
        <v>10.8</v>
      </c>
      <c r="G12" s="39">
        <v>8400</v>
      </c>
      <c r="H12" s="39">
        <v>9500</v>
      </c>
    </row>
    <row r="13" spans="1:15" ht="15">
      <c r="A13" s="6" t="s">
        <v>44</v>
      </c>
      <c r="B13" s="34">
        <f>VLOOKUP($A13,'[2]nama_aux_lp'!$A$11:$F$55,'[2]nama_aux_lp'!D$9,FALSE)</f>
        <v>39.4</v>
      </c>
      <c r="C13" s="34">
        <f>VLOOKUP($A13,'[2]nama_aux_lp'!$A$11:$F$55,'[2]nama_aux_lp'!F$9,FALSE)</f>
        <v>39.5</v>
      </c>
      <c r="D13" s="34">
        <v>40.3</v>
      </c>
      <c r="E13" s="34">
        <v>38.2</v>
      </c>
      <c r="F13" s="34">
        <v>40</v>
      </c>
      <c r="G13" s="39">
        <v>30600</v>
      </c>
      <c r="H13" s="39">
        <v>30900</v>
      </c>
      <c r="K13" s="16" t="s">
        <v>130</v>
      </c>
      <c r="L13" s="16" t="s">
        <v>131</v>
      </c>
      <c r="N13" s="40" t="s">
        <v>130</v>
      </c>
      <c r="O13" s="40" t="s">
        <v>132</v>
      </c>
    </row>
    <row r="14" spans="1:15" ht="15">
      <c r="A14" s="6" t="s">
        <v>28</v>
      </c>
      <c r="B14" s="34">
        <f>VLOOKUP($A14,'[2]nama_aux_lp'!$A$11:$F$55,'[2]nama_aux_lp'!D$9,FALSE)</f>
        <v>44.7</v>
      </c>
      <c r="C14" s="34">
        <f>VLOOKUP($A14,'[2]nama_aux_lp'!$A$11:$F$55,'[2]nama_aux_lp'!F$9,FALSE)</f>
        <v>45.4</v>
      </c>
      <c r="D14" s="34">
        <v>44.4</v>
      </c>
      <c r="E14" s="34">
        <v>44.2</v>
      </c>
      <c r="F14" s="34">
        <v>45.3</v>
      </c>
      <c r="G14" s="39">
        <v>27400</v>
      </c>
      <c r="H14" s="39">
        <v>27600</v>
      </c>
      <c r="K14" s="16" t="s">
        <v>133</v>
      </c>
      <c r="L14" s="16" t="s">
        <v>134</v>
      </c>
      <c r="N14" s="40" t="s">
        <v>133</v>
      </c>
      <c r="O14" s="40" t="s">
        <v>135</v>
      </c>
    </row>
    <row r="15" spans="1:8" ht="15">
      <c r="A15" s="6" t="s">
        <v>53</v>
      </c>
      <c r="B15" s="34">
        <f>VLOOKUP($A15,'[2]nama_aux_lp'!$A$11:$F$55,'[2]nama_aux_lp'!D$9,FALSE)</f>
        <v>41.7</v>
      </c>
      <c r="C15" s="34">
        <f>VLOOKUP($A15,'[2]nama_aux_lp'!$A$11:$F$55,'[2]nama_aux_lp'!F$9,FALSE)</f>
        <v>42.6</v>
      </c>
      <c r="D15" s="34">
        <v>42</v>
      </c>
      <c r="E15" s="34">
        <v>40.9</v>
      </c>
      <c r="F15" s="34">
        <v>42.4</v>
      </c>
      <c r="G15" s="39">
        <v>29100</v>
      </c>
      <c r="H15" s="39">
        <v>30200</v>
      </c>
    </row>
    <row r="16" spans="1:8" ht="15">
      <c r="A16" s="6" t="s">
        <v>26</v>
      </c>
      <c r="B16" s="34">
        <f>VLOOKUP($A16,'[2]nama_aux_lp'!$A$11:$F$55,'[2]nama_aux_lp'!D$9,FALSE)</f>
        <v>20.4</v>
      </c>
      <c r="C16" s="34">
        <f>VLOOKUP($A16,'[2]nama_aux_lp'!$A$11:$F$55,'[2]nama_aux_lp'!F$9,FALSE)</f>
        <v>20.2</v>
      </c>
      <c r="D16" s="34">
        <v>22.2</v>
      </c>
      <c r="E16" s="34">
        <v>21.1</v>
      </c>
      <c r="F16" s="34">
        <v>19.9</v>
      </c>
      <c r="G16" s="39">
        <v>17400</v>
      </c>
      <c r="H16" s="39">
        <v>15100</v>
      </c>
    </row>
    <row r="17" spans="1:8" ht="15">
      <c r="A17" s="6" t="s">
        <v>35</v>
      </c>
      <c r="B17" s="34">
        <f>VLOOKUP($A17,'[2]nama_aux_lp'!$A$11:$F$55,'[2]nama_aux_lp'!D$9,FALSE)</f>
        <v>11</v>
      </c>
      <c r="C17" s="34">
        <f>VLOOKUP($A17,'[2]nama_aux_lp'!$A$11:$F$55,'[2]nama_aux_lp'!F$9,FALSE)</f>
        <v>11.3</v>
      </c>
      <c r="D17" s="34">
        <v>11.3</v>
      </c>
      <c r="E17" s="34">
        <v>10.9</v>
      </c>
      <c r="F17" s="34">
        <v>11</v>
      </c>
      <c r="G17" s="39">
        <v>8800</v>
      </c>
      <c r="H17" s="39">
        <v>8800</v>
      </c>
    </row>
    <row r="18" spans="1:8" ht="15">
      <c r="A18" s="6" t="s">
        <v>25</v>
      </c>
      <c r="B18" s="34">
        <f>VLOOKUP($A18,'[2]nama_aux_lp'!$A$11:$F$55,'[2]nama_aux_lp'!D$9,FALSE)</f>
        <v>48.2</v>
      </c>
      <c r="C18" s="34">
        <f>VLOOKUP($A18,'[2]nama_aux_lp'!$A$11:$F$55,'[2]nama_aux_lp'!F$9,FALSE)</f>
        <v>50.4</v>
      </c>
      <c r="D18" s="34">
        <v>45</v>
      </c>
      <c r="E18" s="34">
        <v>46.5</v>
      </c>
      <c r="F18" s="34">
        <v>50.1</v>
      </c>
      <c r="G18" s="39">
        <v>35900</v>
      </c>
      <c r="H18" s="39">
        <v>36400</v>
      </c>
    </row>
    <row r="19" spans="1:8" ht="15">
      <c r="A19" s="6" t="s">
        <v>30</v>
      </c>
      <c r="B19" s="34">
        <f>VLOOKUP($A19,'[2]nama_aux_lp'!$A$11:$F$55,'[2]nama_aux_lp'!D$9,FALSE)</f>
        <v>32.5</v>
      </c>
      <c r="C19" s="34">
        <f>VLOOKUP($A19,'[2]nama_aux_lp'!$A$11:$F$55,'[2]nama_aux_lp'!F$9,FALSE)</f>
        <v>32.2</v>
      </c>
      <c r="D19" s="34">
        <v>32.4</v>
      </c>
      <c r="E19" s="34">
        <v>31.7</v>
      </c>
      <c r="F19" s="34">
        <v>32.5</v>
      </c>
      <c r="G19" s="39">
        <v>23500</v>
      </c>
      <c r="H19" s="39">
        <v>22800</v>
      </c>
    </row>
    <row r="20" spans="1:8" ht="15">
      <c r="A20" s="6" t="s">
        <v>32</v>
      </c>
      <c r="B20" s="34">
        <f>VLOOKUP($A20,'[2]nama_aux_lp'!$A$11:$F$55,'[2]nama_aux_lp'!D$9,FALSE)</f>
        <v>7.6</v>
      </c>
      <c r="C20" s="34">
        <f>VLOOKUP($A20,'[2]nama_aux_lp'!$A$11:$F$55,'[2]nama_aux_lp'!F$9,FALSE)</f>
        <v>8.2</v>
      </c>
      <c r="D20" s="34">
        <v>7.3</v>
      </c>
      <c r="E20" s="34">
        <v>7.2</v>
      </c>
      <c r="F20" s="34">
        <v>7.9</v>
      </c>
      <c r="G20" s="39">
        <v>5900</v>
      </c>
      <c r="H20" s="39">
        <v>6800</v>
      </c>
    </row>
    <row r="21" spans="1:8" ht="15">
      <c r="A21" s="6" t="s">
        <v>33</v>
      </c>
      <c r="B21" s="34">
        <f>VLOOKUP($A21,'[2]nama_aux_lp'!$A$11:$F$55,'[2]nama_aux_lp'!D$9,FALSE)</f>
        <v>9.4</v>
      </c>
      <c r="C21" s="34">
        <f>VLOOKUP($A21,'[2]nama_aux_lp'!$A$11:$F$55,'[2]nama_aux_lp'!F$9,FALSE)</f>
        <v>10.3</v>
      </c>
      <c r="D21" s="34">
        <v>8.8</v>
      </c>
      <c r="E21" s="34">
        <v>8.3</v>
      </c>
      <c r="F21" s="34">
        <v>10.1</v>
      </c>
      <c r="G21" s="39">
        <v>7100</v>
      </c>
      <c r="H21" s="39">
        <v>8100</v>
      </c>
    </row>
    <row r="22" spans="1:8" ht="15">
      <c r="A22" s="6" t="s">
        <v>34</v>
      </c>
      <c r="B22" s="34">
        <f>VLOOKUP($A22,'[2]nama_aux_lp'!$A$11:$F$55,'[2]nama_aux_lp'!D$9,FALSE)</f>
        <v>60</v>
      </c>
      <c r="C22" s="34">
        <f>VLOOKUP($A22,'[2]nama_aux_lp'!$A$11:$F$55,'[2]nama_aux_lp'!F$9,FALSE)</f>
        <v>58.2</v>
      </c>
      <c r="D22" s="34">
        <v>60.8</v>
      </c>
      <c r="E22" s="34">
        <v>59.4</v>
      </c>
      <c r="F22" s="34">
        <v>59.5</v>
      </c>
      <c r="G22" s="39">
        <v>64500</v>
      </c>
      <c r="H22" s="39">
        <v>62600</v>
      </c>
    </row>
    <row r="23" spans="1:8" ht="15">
      <c r="A23" s="6" t="s">
        <v>36</v>
      </c>
      <c r="B23" s="34">
        <f>VLOOKUP($A23,'[2]nama_aux_lp'!$A$11:$F$55,'[2]nama_aux_lp'!D$9,FALSE)</f>
        <v>15.2</v>
      </c>
      <c r="C23" s="34">
        <f>VLOOKUP($A23,'[2]nama_aux_lp'!$A$11:$F$55,'[2]nama_aux_lp'!F$9,FALSE)</f>
        <v>14.5</v>
      </c>
      <c r="D23" s="34">
        <v>15.4</v>
      </c>
      <c r="E23" s="34">
        <v>14.6</v>
      </c>
      <c r="F23" s="34">
        <v>14.2</v>
      </c>
      <c r="G23" s="39">
        <v>13400</v>
      </c>
      <c r="H23" s="39">
        <v>13500</v>
      </c>
    </row>
    <row r="24" spans="1:8" ht="15">
      <c r="A24" s="6" t="s">
        <v>37</v>
      </c>
      <c r="B24" s="34">
        <f>VLOOKUP($A24,'[2]nama_aux_lp'!$A$11:$F$55,'[2]nama_aux_lp'!D$9,FALSE)</f>
        <v>46</v>
      </c>
      <c r="C24" s="34">
        <f>VLOOKUP($A24,'[2]nama_aux_lp'!$A$11:$F$55,'[2]nama_aux_lp'!F$9,FALSE)</f>
        <v>45.6</v>
      </c>
      <c r="D24" s="34">
        <v>46.2</v>
      </c>
      <c r="E24" s="34">
        <v>45.1</v>
      </c>
      <c r="F24" s="34">
        <v>46.1</v>
      </c>
      <c r="G24" s="39">
        <v>33100</v>
      </c>
      <c r="H24" s="39">
        <v>32700</v>
      </c>
    </row>
    <row r="25" spans="1:8" ht="15">
      <c r="A25" s="6" t="s">
        <v>39</v>
      </c>
      <c r="B25" s="34">
        <f>VLOOKUP($A25,'[2]nama_aux_lp'!$A$11:$F$55,'[2]nama_aux_lp'!D$9,FALSE)</f>
        <v>9.8</v>
      </c>
      <c r="C25" s="34">
        <f>VLOOKUP($A25,'[2]nama_aux_lp'!$A$11:$F$55,'[2]nama_aux_lp'!F$9,FALSE)</f>
        <v>10.4</v>
      </c>
      <c r="D25" s="34">
        <v>9</v>
      </c>
      <c r="E25" s="34">
        <v>9.1</v>
      </c>
      <c r="F25" s="34">
        <v>10.2</v>
      </c>
      <c r="G25" s="39">
        <v>8000</v>
      </c>
      <c r="H25" s="39">
        <v>8500</v>
      </c>
    </row>
    <row r="26" spans="1:8" ht="15">
      <c r="A26" s="6" t="s">
        <v>40</v>
      </c>
      <c r="B26" s="34">
        <f>VLOOKUP($A26,'[2]nama_aux_lp'!$A$11:$F$55,'[2]nama_aux_lp'!D$9,FALSE)</f>
        <v>16.7</v>
      </c>
      <c r="C26" s="34">
        <f>VLOOKUP($A26,'[2]nama_aux_lp'!$A$11:$F$55,'[2]nama_aux_lp'!F$9,FALSE)</f>
        <v>17</v>
      </c>
      <c r="D26" s="34">
        <v>16.1</v>
      </c>
      <c r="E26" s="34">
        <v>16.1</v>
      </c>
      <c r="F26" s="34">
        <v>16.9</v>
      </c>
      <c r="G26" s="39">
        <v>14900</v>
      </c>
      <c r="H26" s="39">
        <v>14300</v>
      </c>
    </row>
    <row r="27" spans="1:8" ht="15">
      <c r="A27" s="6" t="s">
        <v>41</v>
      </c>
      <c r="B27" s="34">
        <f>VLOOKUP($A27,'[2]nama_aux_lp'!$A$11:$F$55,'[2]nama_aux_lp'!D$9,FALSE)</f>
        <v>5.3</v>
      </c>
      <c r="C27" s="34">
        <f>VLOOKUP($A27,'[2]nama_aux_lp'!$A$11:$F$55,'[2]nama_aux_lp'!F$9,FALSE)</f>
        <v>5.4</v>
      </c>
      <c r="D27" s="34">
        <v>5.6</v>
      </c>
      <c r="E27" s="34">
        <v>5.4</v>
      </c>
      <c r="F27" s="34">
        <v>5.4</v>
      </c>
      <c r="G27" s="39">
        <v>4500</v>
      </c>
      <c r="H27" s="39">
        <v>4700</v>
      </c>
    </row>
    <row r="28" spans="1:8" ht="15">
      <c r="A28" s="6" t="s">
        <v>43</v>
      </c>
      <c r="B28" s="34">
        <f>VLOOKUP($A28,'[2]nama_aux_lp'!$A$11:$F$55,'[2]nama_aux_lp'!D$9,FALSE)</f>
        <v>12.3</v>
      </c>
      <c r="C28" s="34">
        <f>VLOOKUP($A28,'[2]nama_aux_lp'!$A$11:$F$55,'[2]nama_aux_lp'!F$9,FALSE)</f>
        <v>12.8</v>
      </c>
      <c r="D28" s="34">
        <v>12.1</v>
      </c>
      <c r="E28" s="34">
        <v>11.8</v>
      </c>
      <c r="F28" s="34">
        <v>12.6</v>
      </c>
      <c r="G28" s="39">
        <v>8900</v>
      </c>
      <c r="H28" s="39">
        <v>9400</v>
      </c>
    </row>
    <row r="29" spans="1:8" ht="15">
      <c r="A29" s="6" t="s">
        <v>42</v>
      </c>
      <c r="B29" s="34">
        <f>VLOOKUP($A29,'[2]nama_aux_lp'!$A$11:$F$55,'[2]nama_aux_lp'!D$9,FALSE)</f>
        <v>20.6</v>
      </c>
      <c r="C29" s="34">
        <f>VLOOKUP($A29,'[2]nama_aux_lp'!$A$11:$F$55,'[2]nama_aux_lp'!F$9,FALSE)</f>
        <v>21.3</v>
      </c>
      <c r="D29" s="34">
        <v>20.1</v>
      </c>
      <c r="E29" s="34">
        <v>20.1</v>
      </c>
      <c r="F29" s="34">
        <v>21.4</v>
      </c>
      <c r="G29" s="39">
        <v>15300</v>
      </c>
      <c r="H29" s="39">
        <v>15000</v>
      </c>
    </row>
    <row r="30" spans="1:8" ht="15">
      <c r="A30" s="6" t="s">
        <v>27</v>
      </c>
      <c r="B30" s="34">
        <f>VLOOKUP($A30,'[2]nama_aux_lp'!$A$11:$F$55,'[2]nama_aux_lp'!D$9,FALSE)</f>
        <v>30</v>
      </c>
      <c r="C30" s="34">
        <f>VLOOKUP($A30,'[2]nama_aux_lp'!$A$11:$F$55,'[2]nama_aux_lp'!F$9,FALSE)</f>
        <v>31.5</v>
      </c>
      <c r="D30" s="34">
        <v>28.7</v>
      </c>
      <c r="E30" s="34">
        <v>29.4</v>
      </c>
      <c r="F30" s="34">
        <v>30.4</v>
      </c>
      <c r="G30" s="39">
        <v>20600</v>
      </c>
      <c r="H30" s="39">
        <v>20200</v>
      </c>
    </row>
    <row r="31" spans="1:8" ht="15">
      <c r="A31" s="6" t="s">
        <v>45</v>
      </c>
      <c r="B31" s="34">
        <f>VLOOKUP($A31,'[2]nama_aux_lp'!$A$11:$F$55,'[2]nama_aux_lp'!D$9,FALSE)</f>
        <v>44</v>
      </c>
      <c r="C31" s="34">
        <f>VLOOKUP($A31,'[2]nama_aux_lp'!$A$11:$F$55,'[2]nama_aux_lp'!F$9,FALSE)</f>
        <v>44.9</v>
      </c>
      <c r="D31" s="34">
        <v>43.3</v>
      </c>
      <c r="E31" s="34">
        <v>42.3</v>
      </c>
      <c r="F31" s="34">
        <v>44.4</v>
      </c>
      <c r="G31" s="39">
        <v>34500</v>
      </c>
      <c r="H31" s="39">
        <v>35300</v>
      </c>
    </row>
    <row r="32" spans="1:8" ht="15">
      <c r="A32" s="6" t="s">
        <v>46</v>
      </c>
      <c r="B32" s="34">
        <f>VLOOKUP($A32,'[2]nama_aux_lp'!$A$11:$F$55,'[2]nama_aux_lp'!D$9,FALSE)</f>
        <v>39.8</v>
      </c>
      <c r="C32" s="34">
        <f>VLOOKUP($A32,'[2]nama_aux_lp'!$A$11:$F$55,'[2]nama_aux_lp'!F$9,FALSE)</f>
        <v>39.3</v>
      </c>
      <c r="D32" s="34">
        <v>40.3</v>
      </c>
      <c r="E32" s="34">
        <v>39.3</v>
      </c>
      <c r="F32" s="34">
        <v>40</v>
      </c>
      <c r="G32" s="39">
        <v>30500</v>
      </c>
      <c r="H32" s="39">
        <v>30200</v>
      </c>
    </row>
    <row r="33" spans="1:8" ht="15">
      <c r="A33" s="6" t="s">
        <v>47</v>
      </c>
      <c r="B33" s="42"/>
      <c r="C33" s="42"/>
      <c r="D33" s="43" t="s">
        <v>54</v>
      </c>
      <c r="E33" s="43" t="s">
        <v>54</v>
      </c>
      <c r="F33" s="43" t="s">
        <v>54</v>
      </c>
      <c r="G33" s="44">
        <v>41500</v>
      </c>
      <c r="H33" s="44">
        <v>42800</v>
      </c>
    </row>
    <row r="34" spans="1:8" ht="15">
      <c r="A34" s="6" t="s">
        <v>48</v>
      </c>
      <c r="B34" s="34">
        <f>VLOOKUP($A34,'[2]nama_aux_lp'!$A$11:$F$55,'[2]nama_aux_lp'!D$9,FALSE)</f>
        <v>69.3</v>
      </c>
      <c r="C34" s="34">
        <f>VLOOKUP($A34,'[2]nama_aux_lp'!$A$11:$F$55,'[2]nama_aux_lp'!F$9,FALSE)</f>
        <v>69.5</v>
      </c>
      <c r="D34" s="34">
        <v>68.8</v>
      </c>
      <c r="E34" s="34">
        <v>69</v>
      </c>
      <c r="F34" s="34">
        <v>68.9</v>
      </c>
      <c r="G34" s="39">
        <v>52000</v>
      </c>
      <c r="H34" s="39">
        <v>52800</v>
      </c>
    </row>
    <row r="35" spans="1:8" ht="15">
      <c r="A35" s="6" t="s">
        <v>49</v>
      </c>
      <c r="B35" s="42"/>
      <c r="C35" s="42"/>
      <c r="D35" s="46">
        <v>46.1</v>
      </c>
      <c r="E35" s="43" t="s">
        <v>54</v>
      </c>
      <c r="F35" s="43" t="s">
        <v>54</v>
      </c>
      <c r="G35" s="39">
        <v>44200</v>
      </c>
      <c r="H35" s="44">
        <v>44600</v>
      </c>
    </row>
    <row r="36" spans="1:8" ht="15">
      <c r="A36" s="6" t="s">
        <v>51</v>
      </c>
      <c r="B36" s="42"/>
      <c r="C36" s="42"/>
      <c r="D36" s="43" t="s">
        <v>54</v>
      </c>
      <c r="E36" s="43" t="s">
        <v>54</v>
      </c>
      <c r="F36" s="43" t="s">
        <v>54</v>
      </c>
      <c r="G36" s="44">
        <v>6300</v>
      </c>
      <c r="H36" s="47" t="s">
        <v>54</v>
      </c>
    </row>
    <row r="38" ht="14.25">
      <c r="A38" s="21" t="s">
        <v>102</v>
      </c>
    </row>
    <row r="39" ht="14.25">
      <c r="A39" s="22" t="s">
        <v>76</v>
      </c>
    </row>
    <row r="40" ht="14.25">
      <c r="A40" s="2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0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12.00390625" style="0" customWidth="1"/>
    <col min="2" max="3" width="10.75390625" style="0" customWidth="1"/>
    <col min="4" max="6" width="18.125" style="0" customWidth="1"/>
  </cols>
  <sheetData>
    <row r="2" ht="14.25">
      <c r="A2" s="69" t="s">
        <v>212</v>
      </c>
    </row>
    <row r="3" ht="15" thickBot="1"/>
    <row r="4" spans="1:8" ht="15" thickBot="1">
      <c r="A4" s="12" t="s">
        <v>59</v>
      </c>
      <c r="B4" s="48" t="s">
        <v>136</v>
      </c>
      <c r="C4" s="49" t="s">
        <v>137</v>
      </c>
      <c r="D4" s="13" t="s">
        <v>138</v>
      </c>
      <c r="E4" s="13" t="s">
        <v>139</v>
      </c>
      <c r="F4" s="13" t="s">
        <v>140</v>
      </c>
      <c r="H4" s="50" t="s">
        <v>141</v>
      </c>
    </row>
    <row r="5" spans="1:6" ht="15">
      <c r="A5" s="6" t="s">
        <v>38</v>
      </c>
      <c r="B5" s="34" t="s">
        <v>52</v>
      </c>
      <c r="C5" s="46">
        <v>15.42</v>
      </c>
      <c r="D5" s="51" t="s">
        <v>52</v>
      </c>
      <c r="E5" s="51">
        <v>19.59</v>
      </c>
      <c r="F5" s="51">
        <v>19.5</v>
      </c>
    </row>
    <row r="6" spans="1:11" ht="15">
      <c r="A6" s="6" t="s">
        <v>20</v>
      </c>
      <c r="B6" s="34">
        <v>8.11</v>
      </c>
      <c r="C6" s="34">
        <v>8.99</v>
      </c>
      <c r="D6" s="51">
        <v>8.19</v>
      </c>
      <c r="E6" s="51">
        <v>11.05</v>
      </c>
      <c r="F6" s="51">
        <v>11.15</v>
      </c>
      <c r="H6" t="s">
        <v>142</v>
      </c>
      <c r="K6" t="s">
        <v>143</v>
      </c>
    </row>
    <row r="7" spans="1:12" ht="15">
      <c r="A7" s="6" t="s">
        <v>21</v>
      </c>
      <c r="B7" s="34">
        <v>3.5</v>
      </c>
      <c r="C7" s="34">
        <v>3.93</v>
      </c>
      <c r="D7" s="51">
        <v>3.63</v>
      </c>
      <c r="E7" s="51">
        <v>3.57</v>
      </c>
      <c r="F7" s="51">
        <v>3.68</v>
      </c>
      <c r="H7" s="52" t="s">
        <v>144</v>
      </c>
      <c r="I7" s="17"/>
      <c r="K7" s="24" t="s">
        <v>145</v>
      </c>
      <c r="L7" s="53"/>
    </row>
    <row r="8" spans="1:12" ht="15">
      <c r="A8" s="6" t="s">
        <v>29</v>
      </c>
      <c r="B8" s="34">
        <v>0.47</v>
      </c>
      <c r="C8" s="34">
        <v>0.46</v>
      </c>
      <c r="D8" s="51">
        <v>0.45</v>
      </c>
      <c r="E8" s="51">
        <v>0.58</v>
      </c>
      <c r="F8" s="51" t="s">
        <v>52</v>
      </c>
      <c r="H8" s="17"/>
      <c r="I8" s="17"/>
      <c r="K8" s="53"/>
      <c r="L8" s="53"/>
    </row>
    <row r="9" spans="1:12" ht="15">
      <c r="A9" s="6" t="s">
        <v>31</v>
      </c>
      <c r="B9" s="34">
        <v>31.93</v>
      </c>
      <c r="C9" s="34">
        <v>23.46</v>
      </c>
      <c r="D9" s="51">
        <v>27.99</v>
      </c>
      <c r="E9" s="51">
        <v>34.55</v>
      </c>
      <c r="F9" s="51">
        <v>31.22</v>
      </c>
      <c r="H9" s="52" t="s">
        <v>1</v>
      </c>
      <c r="I9" s="54">
        <v>41936.25377314815</v>
      </c>
      <c r="K9" s="24" t="s">
        <v>1</v>
      </c>
      <c r="L9" s="25">
        <v>41928.25384259259</v>
      </c>
    </row>
    <row r="10" spans="1:12" ht="15">
      <c r="A10" s="6" t="s">
        <v>22</v>
      </c>
      <c r="B10" s="34" t="s">
        <v>52</v>
      </c>
      <c r="C10" s="34" t="s">
        <v>52</v>
      </c>
      <c r="D10" s="51" t="s">
        <v>52</v>
      </c>
      <c r="E10" s="55">
        <v>8</v>
      </c>
      <c r="F10" s="51">
        <v>8.53</v>
      </c>
      <c r="H10" s="52" t="s">
        <v>2</v>
      </c>
      <c r="I10" s="54">
        <v>41936.574310613425</v>
      </c>
      <c r="K10" s="24" t="s">
        <v>2</v>
      </c>
      <c r="L10" s="25">
        <v>41936.581105625</v>
      </c>
    </row>
    <row r="11" spans="1:12" ht="15">
      <c r="A11" s="6" t="s">
        <v>23</v>
      </c>
      <c r="B11" s="34">
        <v>7.54</v>
      </c>
      <c r="C11" s="34">
        <v>8.13</v>
      </c>
      <c r="D11" s="51">
        <v>7.82</v>
      </c>
      <c r="E11" s="51">
        <v>10.88</v>
      </c>
      <c r="F11" s="51">
        <v>11.47</v>
      </c>
      <c r="H11" s="52" t="s">
        <v>3</v>
      </c>
      <c r="I11" s="52" t="s">
        <v>4</v>
      </c>
      <c r="K11" s="24" t="s">
        <v>3</v>
      </c>
      <c r="L11" s="24" t="s">
        <v>4</v>
      </c>
    </row>
    <row r="12" spans="1:12" ht="15">
      <c r="A12" s="6" t="s">
        <v>24</v>
      </c>
      <c r="B12" s="34">
        <v>1.78</v>
      </c>
      <c r="C12" s="34">
        <v>2.33</v>
      </c>
      <c r="D12" s="51">
        <v>2.07</v>
      </c>
      <c r="E12" s="51">
        <v>3.71</v>
      </c>
      <c r="F12" s="51">
        <v>3.89</v>
      </c>
      <c r="H12" s="17"/>
      <c r="I12" s="17"/>
      <c r="K12" s="53"/>
      <c r="L12" s="53"/>
    </row>
    <row r="13" spans="1:12" ht="15">
      <c r="A13" s="6" t="s">
        <v>44</v>
      </c>
      <c r="B13" s="34">
        <v>4.09</v>
      </c>
      <c r="C13" s="34">
        <v>5.06</v>
      </c>
      <c r="D13" s="51">
        <v>4.58</v>
      </c>
      <c r="E13" s="51">
        <v>4.64</v>
      </c>
      <c r="F13" s="51">
        <v>5.09</v>
      </c>
      <c r="H13" s="52" t="s">
        <v>73</v>
      </c>
      <c r="I13" s="52" t="s">
        <v>74</v>
      </c>
      <c r="K13" s="24" t="s">
        <v>73</v>
      </c>
      <c r="L13" s="24" t="s">
        <v>74</v>
      </c>
    </row>
    <row r="14" spans="1:12" ht="15">
      <c r="A14" s="6" t="s">
        <v>28</v>
      </c>
      <c r="B14" s="34" t="s">
        <v>52</v>
      </c>
      <c r="C14" s="34" t="s">
        <v>52</v>
      </c>
      <c r="D14" s="51" t="s">
        <v>52</v>
      </c>
      <c r="E14" s="55">
        <v>11.58</v>
      </c>
      <c r="F14" s="51">
        <v>11.87</v>
      </c>
      <c r="H14" s="52" t="s">
        <v>146</v>
      </c>
      <c r="I14" s="52" t="s">
        <v>147</v>
      </c>
      <c r="K14" s="24" t="s">
        <v>98</v>
      </c>
      <c r="L14" s="24" t="s">
        <v>148</v>
      </c>
    </row>
    <row r="15" spans="1:9" ht="15">
      <c r="A15" s="6" t="s">
        <v>53</v>
      </c>
      <c r="B15" s="34">
        <v>7.09</v>
      </c>
      <c r="C15" s="34">
        <v>6.28</v>
      </c>
      <c r="D15" s="51">
        <v>6.39</v>
      </c>
      <c r="E15" s="51">
        <v>10.33</v>
      </c>
      <c r="F15" s="51">
        <v>9.87</v>
      </c>
      <c r="H15" s="52" t="s">
        <v>98</v>
      </c>
      <c r="I15" s="52" t="s">
        <v>149</v>
      </c>
    </row>
    <row r="16" spans="1:6" ht="15">
      <c r="A16" s="6" t="s">
        <v>26</v>
      </c>
      <c r="B16" s="34" t="s">
        <v>52</v>
      </c>
      <c r="C16" s="34" t="s">
        <v>52</v>
      </c>
      <c r="D16" s="51" t="s">
        <v>52</v>
      </c>
      <c r="E16" s="51" t="s">
        <v>52</v>
      </c>
      <c r="F16" s="55">
        <v>5.28</v>
      </c>
    </row>
    <row r="17" spans="1:6" ht="15">
      <c r="A17" s="6" t="s">
        <v>35</v>
      </c>
      <c r="B17" s="34">
        <v>4.01</v>
      </c>
      <c r="C17" s="34">
        <v>4.6</v>
      </c>
      <c r="D17" s="51">
        <v>4.31</v>
      </c>
      <c r="E17" s="51">
        <v>4.67</v>
      </c>
      <c r="F17" s="51">
        <v>4.94</v>
      </c>
    </row>
    <row r="18" spans="1:6" ht="15">
      <c r="A18" s="6" t="s">
        <v>25</v>
      </c>
      <c r="B18" s="34">
        <v>7.03</v>
      </c>
      <c r="C18" s="34">
        <v>5.76</v>
      </c>
      <c r="D18" s="51">
        <v>6.47</v>
      </c>
      <c r="E18" s="51">
        <v>15.1</v>
      </c>
      <c r="F18" s="51">
        <v>11.87</v>
      </c>
    </row>
    <row r="19" spans="1:6" ht="15">
      <c r="A19" s="6" t="s">
        <v>30</v>
      </c>
      <c r="B19" s="34" t="s">
        <v>52</v>
      </c>
      <c r="C19" s="34" t="s">
        <v>52</v>
      </c>
      <c r="D19" s="51" t="s">
        <v>52</v>
      </c>
      <c r="E19" s="55">
        <v>3.53</v>
      </c>
      <c r="F19" s="51">
        <v>3.74</v>
      </c>
    </row>
    <row r="20" spans="1:6" ht="15">
      <c r="A20" s="6" t="s">
        <v>32</v>
      </c>
      <c r="B20" s="34" t="s">
        <v>52</v>
      </c>
      <c r="C20" s="34">
        <v>2.8</v>
      </c>
      <c r="D20" s="51">
        <v>1.91</v>
      </c>
      <c r="E20" s="51">
        <v>1.56</v>
      </c>
      <c r="F20" s="51">
        <v>1.91</v>
      </c>
    </row>
    <row r="21" spans="1:6" ht="15">
      <c r="A21" s="6" t="s">
        <v>33</v>
      </c>
      <c r="B21" s="34">
        <v>1.48</v>
      </c>
      <c r="C21" s="34">
        <v>1.79</v>
      </c>
      <c r="D21" s="51">
        <v>1.61</v>
      </c>
      <c r="E21" s="51">
        <v>1.54</v>
      </c>
      <c r="F21" s="51">
        <v>1.67</v>
      </c>
    </row>
    <row r="22" spans="1:6" ht="15">
      <c r="A22" s="6" t="s">
        <v>34</v>
      </c>
      <c r="B22" s="34" t="s">
        <v>52</v>
      </c>
      <c r="C22" s="34">
        <v>40.56</v>
      </c>
      <c r="D22" s="55">
        <v>41.39</v>
      </c>
      <c r="E22" s="51" t="s">
        <v>52</v>
      </c>
      <c r="F22" s="51">
        <v>52.98</v>
      </c>
    </row>
    <row r="23" spans="1:6" ht="15">
      <c r="A23" s="6" t="s">
        <v>36</v>
      </c>
      <c r="B23" s="34" t="s">
        <v>52</v>
      </c>
      <c r="C23" s="34">
        <v>4.84</v>
      </c>
      <c r="D23" s="55">
        <v>4.31</v>
      </c>
      <c r="E23" s="51" t="s">
        <v>52</v>
      </c>
      <c r="F23" s="51">
        <v>4.1</v>
      </c>
    </row>
    <row r="24" spans="1:6" ht="15">
      <c r="A24" s="6" t="s">
        <v>37</v>
      </c>
      <c r="B24" s="34">
        <v>4.3</v>
      </c>
      <c r="C24" s="34">
        <v>7.25</v>
      </c>
      <c r="D24" s="51">
        <v>4.92</v>
      </c>
      <c r="E24" s="51">
        <v>7.55</v>
      </c>
      <c r="F24" s="51">
        <v>7.36</v>
      </c>
    </row>
    <row r="25" spans="1:6" ht="15">
      <c r="A25" s="6" t="s">
        <v>39</v>
      </c>
      <c r="B25" s="34">
        <v>0.85</v>
      </c>
      <c r="C25" s="34">
        <v>1.17</v>
      </c>
      <c r="D25" s="51">
        <v>1</v>
      </c>
      <c r="E25" s="51">
        <v>0.85</v>
      </c>
      <c r="F25" s="51">
        <v>1.1</v>
      </c>
    </row>
    <row r="26" spans="1:6" ht="15">
      <c r="A26" s="6" t="s">
        <v>40</v>
      </c>
      <c r="B26" s="34">
        <v>2.88</v>
      </c>
      <c r="C26" s="34">
        <v>4.75</v>
      </c>
      <c r="D26" s="51">
        <v>3.37</v>
      </c>
      <c r="E26" s="51">
        <v>5.01</v>
      </c>
      <c r="F26" s="51">
        <v>5.51</v>
      </c>
    </row>
    <row r="27" spans="1:6" ht="15">
      <c r="A27" s="6" t="s">
        <v>41</v>
      </c>
      <c r="B27" s="34">
        <v>1.35</v>
      </c>
      <c r="C27" s="34">
        <v>2.87</v>
      </c>
      <c r="D27" s="51">
        <v>1.84</v>
      </c>
      <c r="E27" s="51">
        <v>1.74</v>
      </c>
      <c r="F27" s="51">
        <v>2.23</v>
      </c>
    </row>
    <row r="28" spans="1:6" ht="15">
      <c r="A28" s="6" t="s">
        <v>43</v>
      </c>
      <c r="B28" s="34">
        <v>3.39</v>
      </c>
      <c r="C28" s="34">
        <v>4.09</v>
      </c>
      <c r="D28" s="51">
        <v>3.87</v>
      </c>
      <c r="E28" s="51">
        <v>3.6</v>
      </c>
      <c r="F28" s="51">
        <v>4.03</v>
      </c>
    </row>
    <row r="29" spans="1:6" ht="15">
      <c r="A29" s="6" t="s">
        <v>42</v>
      </c>
      <c r="B29" s="34">
        <v>1.68</v>
      </c>
      <c r="C29" s="34">
        <v>2.27</v>
      </c>
      <c r="D29" s="51">
        <v>1.84</v>
      </c>
      <c r="E29" s="51">
        <v>1.9</v>
      </c>
      <c r="F29" s="51">
        <v>2.12</v>
      </c>
    </row>
    <row r="30" spans="1:6" ht="15">
      <c r="A30" s="6" t="s">
        <v>27</v>
      </c>
      <c r="B30" s="34">
        <v>2.98</v>
      </c>
      <c r="C30" s="34">
        <v>2.84</v>
      </c>
      <c r="D30" s="51">
        <v>3.21</v>
      </c>
      <c r="E30" s="51">
        <v>3.48</v>
      </c>
      <c r="F30" s="51">
        <v>5.51</v>
      </c>
    </row>
    <row r="31" spans="1:6" ht="15">
      <c r="A31" s="6" t="s">
        <v>45</v>
      </c>
      <c r="B31" s="34">
        <v>6.93</v>
      </c>
      <c r="C31" s="34">
        <v>6.32</v>
      </c>
      <c r="D31" s="51">
        <v>7.88</v>
      </c>
      <c r="E31" s="51">
        <v>9.86</v>
      </c>
      <c r="F31" s="51">
        <v>10.8</v>
      </c>
    </row>
    <row r="32" spans="1:6" ht="15">
      <c r="A32" s="6" t="s">
        <v>46</v>
      </c>
      <c r="B32" s="34">
        <v>16.04</v>
      </c>
      <c r="C32" s="34">
        <v>17.14</v>
      </c>
      <c r="D32" s="51">
        <v>16.85</v>
      </c>
      <c r="E32" s="51">
        <v>21.56</v>
      </c>
      <c r="F32" s="51">
        <v>22.47</v>
      </c>
    </row>
    <row r="33" spans="1:6" ht="15">
      <c r="A33" s="6" t="s">
        <v>47</v>
      </c>
      <c r="B33" s="34">
        <v>4.92</v>
      </c>
      <c r="C33" s="34">
        <v>5.08</v>
      </c>
      <c r="D33" s="51">
        <v>5.83</v>
      </c>
      <c r="E33" s="51">
        <v>5.98</v>
      </c>
      <c r="F33" s="51">
        <v>6.57</v>
      </c>
    </row>
    <row r="34" spans="1:6" ht="15">
      <c r="A34" s="6" t="s">
        <v>48</v>
      </c>
      <c r="B34" s="34">
        <v>1.54</v>
      </c>
      <c r="C34" s="34">
        <v>1.66</v>
      </c>
      <c r="D34" s="51">
        <v>1.48</v>
      </c>
      <c r="E34" s="51">
        <v>7</v>
      </c>
      <c r="F34" s="51">
        <v>7.24</v>
      </c>
    </row>
    <row r="35" spans="1:6" ht="15">
      <c r="A35" s="6" t="s">
        <v>49</v>
      </c>
      <c r="B35" s="34">
        <v>15.36</v>
      </c>
      <c r="C35" s="34">
        <v>16.5</v>
      </c>
      <c r="D35" s="51">
        <v>16.22</v>
      </c>
      <c r="E35" s="51">
        <v>21.68</v>
      </c>
      <c r="F35" s="51">
        <v>22.87</v>
      </c>
    </row>
    <row r="36" spans="1:6" ht="15">
      <c r="A36" s="6" t="s">
        <v>51</v>
      </c>
      <c r="B36" s="34" t="s">
        <v>52</v>
      </c>
      <c r="C36" s="34" t="s">
        <v>52</v>
      </c>
      <c r="D36" s="51" t="s">
        <v>52</v>
      </c>
      <c r="E36" s="55">
        <v>0.73</v>
      </c>
      <c r="F36" s="51">
        <v>0.82</v>
      </c>
    </row>
    <row r="38" ht="14.25">
      <c r="A38" s="21" t="s">
        <v>102</v>
      </c>
    </row>
    <row r="39" ht="14.25">
      <c r="A39" s="22" t="s">
        <v>76</v>
      </c>
    </row>
    <row r="40" ht="14.25">
      <c r="A40" s="2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" width="12.00390625" style="0" customWidth="1"/>
    <col min="2" max="3" width="10.75390625" style="0" customWidth="1"/>
    <col min="4" max="5" width="18.125" style="0" customWidth="1"/>
  </cols>
  <sheetData>
    <row r="2" ht="14.25">
      <c r="A2" s="69" t="s">
        <v>213</v>
      </c>
    </row>
    <row r="3" ht="14.25">
      <c r="A3" t="s">
        <v>58</v>
      </c>
    </row>
    <row r="4" ht="15" thickBot="1"/>
    <row r="5" spans="1:9" ht="15" thickBot="1">
      <c r="A5" s="12" t="s">
        <v>59</v>
      </c>
      <c r="B5" s="31" t="s">
        <v>150</v>
      </c>
      <c r="C5" s="9" t="s">
        <v>151</v>
      </c>
      <c r="D5" s="13" t="s">
        <v>152</v>
      </c>
      <c r="E5" s="50"/>
      <c r="F5" t="s">
        <v>65</v>
      </c>
      <c r="I5" t="s">
        <v>66</v>
      </c>
    </row>
    <row r="6" spans="1:10" ht="15">
      <c r="A6" s="6" t="s">
        <v>38</v>
      </c>
      <c r="B6" s="34">
        <v>0.6762142491004465</v>
      </c>
      <c r="C6" s="34">
        <v>0.664833439004981</v>
      </c>
      <c r="D6" s="51">
        <v>0.6594497731626509</v>
      </c>
      <c r="E6" s="56"/>
      <c r="F6" s="35" t="s">
        <v>153</v>
      </c>
      <c r="G6" s="17"/>
      <c r="I6" s="35" t="s">
        <v>68</v>
      </c>
      <c r="J6" s="17"/>
    </row>
    <row r="7" spans="1:10" ht="15">
      <c r="A7" s="6" t="s">
        <v>20</v>
      </c>
      <c r="B7" s="34">
        <v>0.40473601936548337</v>
      </c>
      <c r="C7" s="34">
        <v>0.4005191597903532</v>
      </c>
      <c r="D7" s="51">
        <v>0.40963987725075585</v>
      </c>
      <c r="E7" s="56"/>
      <c r="F7" s="17"/>
      <c r="G7" s="17"/>
      <c r="I7" s="17"/>
      <c r="J7" s="17"/>
    </row>
    <row r="8" spans="1:10" ht="15">
      <c r="A8" s="6" t="s">
        <v>21</v>
      </c>
      <c r="B8" s="34">
        <v>0.7260266626568393</v>
      </c>
      <c r="C8" s="34">
        <v>0.7498064751398347</v>
      </c>
      <c r="D8" s="51">
        <v>0.7158218863844441</v>
      </c>
      <c r="E8" s="56"/>
      <c r="F8" s="35" t="s">
        <v>1</v>
      </c>
      <c r="G8" s="36">
        <v>41796.25408564815</v>
      </c>
      <c r="I8" s="35" t="s">
        <v>1</v>
      </c>
      <c r="J8" s="36">
        <v>41864.274513888886</v>
      </c>
    </row>
    <row r="9" spans="1:10" ht="15">
      <c r="A9" s="6" t="s">
        <v>29</v>
      </c>
      <c r="B9" s="34">
        <v>0.5262097397374343</v>
      </c>
      <c r="C9" s="34">
        <v>0.5017090802959038</v>
      </c>
      <c r="D9" s="51">
        <v>0.47738188009530386</v>
      </c>
      <c r="E9" s="56"/>
      <c r="F9" s="35" t="s">
        <v>2</v>
      </c>
      <c r="G9" s="36">
        <v>41936.61192928241</v>
      </c>
      <c r="I9" s="35" t="s">
        <v>2</v>
      </c>
      <c r="J9" s="36">
        <v>41936.61995518519</v>
      </c>
    </row>
    <row r="10" spans="1:10" ht="15">
      <c r="A10" s="6" t="s">
        <v>31</v>
      </c>
      <c r="B10" s="34">
        <v>0.785579998535049</v>
      </c>
      <c r="C10" s="34">
        <v>0.7765562156399396</v>
      </c>
      <c r="D10" s="51">
        <v>0.7895197504974689</v>
      </c>
      <c r="E10" s="56"/>
      <c r="F10" s="35" t="s">
        <v>3</v>
      </c>
      <c r="G10" s="35" t="s">
        <v>4</v>
      </c>
      <c r="I10" s="35" t="s">
        <v>3</v>
      </c>
      <c r="J10" s="35" t="s">
        <v>4</v>
      </c>
    </row>
    <row r="11" spans="1:10" ht="15">
      <c r="A11" s="6" t="s">
        <v>22</v>
      </c>
      <c r="B11" s="34">
        <v>0.8062730881254296</v>
      </c>
      <c r="C11" s="34">
        <v>0.7603104866095629</v>
      </c>
      <c r="D11" s="51">
        <v>0.8012983264279402</v>
      </c>
      <c r="E11" s="56"/>
      <c r="F11" s="17"/>
      <c r="G11" s="17"/>
      <c r="I11" s="17"/>
      <c r="J11" s="17"/>
    </row>
    <row r="12" spans="1:10" ht="15">
      <c r="A12" s="6" t="s">
        <v>23</v>
      </c>
      <c r="B12" s="34">
        <v>0.7877156967502346</v>
      </c>
      <c r="C12" s="34">
        <v>0.9307203849966562</v>
      </c>
      <c r="D12" s="51">
        <v>0.8680854033033679</v>
      </c>
      <c r="E12" s="56"/>
      <c r="F12" s="35" t="s">
        <v>5</v>
      </c>
      <c r="G12" s="35" t="s">
        <v>6</v>
      </c>
      <c r="I12" s="35" t="s">
        <v>9</v>
      </c>
      <c r="J12" s="35" t="s">
        <v>6</v>
      </c>
    </row>
    <row r="13" spans="1:10" ht="15">
      <c r="A13" s="6" t="s">
        <v>24</v>
      </c>
      <c r="B13" s="34">
        <v>0.6478710558093138</v>
      </c>
      <c r="C13" s="34">
        <v>0.5742455763848486</v>
      </c>
      <c r="D13" s="51">
        <v>0.6221891310560594</v>
      </c>
      <c r="E13" s="56"/>
      <c r="F13" s="35" t="s">
        <v>9</v>
      </c>
      <c r="G13" s="35" t="s">
        <v>6</v>
      </c>
      <c r="I13" s="35" t="s">
        <v>5</v>
      </c>
      <c r="J13" s="35" t="s">
        <v>6</v>
      </c>
    </row>
    <row r="14" spans="1:7" ht="15">
      <c r="A14" s="6" t="s">
        <v>44</v>
      </c>
      <c r="B14" s="34">
        <v>0.8396452011771813</v>
      </c>
      <c r="C14" s="34">
        <v>0.8233808845220946</v>
      </c>
      <c r="D14" s="51">
        <v>0.8466728034058159</v>
      </c>
      <c r="E14" s="56"/>
      <c r="F14" s="35" t="s">
        <v>73</v>
      </c>
      <c r="G14" s="35" t="s">
        <v>154</v>
      </c>
    </row>
    <row r="15" spans="1:5" ht="15">
      <c r="A15" s="6" t="s">
        <v>28</v>
      </c>
      <c r="B15" s="37"/>
      <c r="C15" s="34">
        <v>0.49812016356302435</v>
      </c>
      <c r="D15" s="55">
        <v>0.49411714336451773</v>
      </c>
      <c r="E15" s="56"/>
    </row>
    <row r="16" spans="1:5" ht="15">
      <c r="A16" s="6" t="s">
        <v>53</v>
      </c>
      <c r="B16" s="34">
        <v>0.5100323821138578</v>
      </c>
      <c r="C16" s="34">
        <v>0.609520021585523</v>
      </c>
      <c r="D16" s="51">
        <v>0.5469238388747416</v>
      </c>
      <c r="E16" s="56"/>
    </row>
    <row r="17" spans="1:5" ht="15">
      <c r="A17" s="6" t="s">
        <v>26</v>
      </c>
      <c r="B17" s="37"/>
      <c r="C17" s="34">
        <v>0.4155880490880456</v>
      </c>
      <c r="D17" s="55">
        <v>0.42812480221860383</v>
      </c>
      <c r="E17" s="56"/>
    </row>
    <row r="18" spans="1:5" ht="15">
      <c r="A18" s="6" t="s">
        <v>35</v>
      </c>
      <c r="B18" s="34">
        <v>0.7042112877514248</v>
      </c>
      <c r="C18" s="34">
        <v>0.6925042224946322</v>
      </c>
      <c r="D18" s="51">
        <v>0.680081019679899</v>
      </c>
      <c r="E18" s="56"/>
    </row>
    <row r="19" spans="1:5" ht="15">
      <c r="A19" s="6" t="s">
        <v>25</v>
      </c>
      <c r="B19" s="34">
        <v>0.6845475958735912</v>
      </c>
      <c r="C19" s="34">
        <v>0.6512308118323952</v>
      </c>
      <c r="D19" s="51">
        <v>0.6615792447889148</v>
      </c>
      <c r="E19" s="56"/>
    </row>
    <row r="20" spans="1:5" ht="15">
      <c r="A20" s="6" t="s">
        <v>30</v>
      </c>
      <c r="B20" s="34">
        <v>0.5128100467674153</v>
      </c>
      <c r="C20" s="34">
        <v>0.48988110911220684</v>
      </c>
      <c r="D20" s="51">
        <v>0.5023659687265275</v>
      </c>
      <c r="E20" s="56"/>
    </row>
    <row r="21" spans="1:5" ht="15">
      <c r="A21" s="6" t="s">
        <v>32</v>
      </c>
      <c r="B21" s="34">
        <v>1.1555271765580257</v>
      </c>
      <c r="C21" s="34">
        <v>1.1810370923893774</v>
      </c>
      <c r="D21" s="51">
        <v>1.1357824742541351</v>
      </c>
      <c r="E21" s="56"/>
    </row>
    <row r="22" spans="1:5" ht="15">
      <c r="A22" s="6" t="s">
        <v>33</v>
      </c>
      <c r="B22" s="34">
        <v>0.8305283044810018</v>
      </c>
      <c r="C22" s="34">
        <v>0.6808070604975761</v>
      </c>
      <c r="D22" s="51">
        <v>0.6631094664592798</v>
      </c>
      <c r="E22" s="56"/>
    </row>
    <row r="23" spans="1:5" ht="15">
      <c r="A23" s="6" t="s">
        <v>34</v>
      </c>
      <c r="B23" s="37"/>
      <c r="C23" s="34">
        <v>0.3442868765159006</v>
      </c>
      <c r="D23" s="55">
        <v>0.3315489215379806</v>
      </c>
      <c r="E23" s="56"/>
    </row>
    <row r="24" spans="1:5" ht="15">
      <c r="A24" s="6" t="s">
        <v>36</v>
      </c>
      <c r="B24" s="34">
        <v>0.8801358365517225</v>
      </c>
      <c r="C24" s="34">
        <v>0.6811225589515886</v>
      </c>
      <c r="D24" s="51">
        <v>0.6997775844660943</v>
      </c>
      <c r="E24" s="56"/>
    </row>
    <row r="25" spans="1:5" ht="15">
      <c r="A25" s="6" t="s">
        <v>37</v>
      </c>
      <c r="B25" s="34">
        <v>0.8109929967374337</v>
      </c>
      <c r="C25" s="34">
        <v>0.8039521951366463</v>
      </c>
      <c r="D25" s="51">
        <v>0.8029455686875184</v>
      </c>
      <c r="E25" s="56"/>
    </row>
    <row r="26" spans="1:5" ht="15">
      <c r="A26" s="6" t="s">
        <v>39</v>
      </c>
      <c r="B26" s="34">
        <v>1.2500743764385505</v>
      </c>
      <c r="C26" s="34">
        <v>1.102213589457821</v>
      </c>
      <c r="D26" s="51">
        <v>1.1600196066085462</v>
      </c>
      <c r="E26" s="56"/>
    </row>
    <row r="27" spans="1:5" ht="15">
      <c r="A27" s="6" t="s">
        <v>40</v>
      </c>
      <c r="B27" s="34">
        <v>1.1066083358183243</v>
      </c>
      <c r="C27" s="34">
        <v>0.722937988112382</v>
      </c>
      <c r="D27" s="51">
        <v>1.1926163567543304</v>
      </c>
      <c r="E27" s="56"/>
    </row>
    <row r="28" spans="1:5" ht="15">
      <c r="A28" s="6" t="s">
        <v>41</v>
      </c>
      <c r="B28" s="34">
        <v>1.4059790931447413</v>
      </c>
      <c r="C28" s="34">
        <v>0.996208398926831</v>
      </c>
      <c r="D28" s="51">
        <v>0.9177506734348367</v>
      </c>
      <c r="E28" s="56"/>
    </row>
    <row r="29" spans="1:5" ht="15">
      <c r="A29" s="6" t="s">
        <v>43</v>
      </c>
      <c r="B29" s="34">
        <v>0.9915572284854027</v>
      </c>
      <c r="C29" s="34">
        <v>0.8840146830629263</v>
      </c>
      <c r="D29" s="51">
        <v>0.9175427996868212</v>
      </c>
      <c r="E29" s="56"/>
    </row>
    <row r="30" spans="1:5" ht="15">
      <c r="A30" s="6" t="s">
        <v>42</v>
      </c>
      <c r="B30" s="34">
        <v>0.9041141664582291</v>
      </c>
      <c r="C30" s="34">
        <v>0.8108018697190362</v>
      </c>
      <c r="D30" s="51">
        <v>0.8517751290246899</v>
      </c>
      <c r="E30" s="56"/>
    </row>
    <row r="31" spans="1:5" ht="15">
      <c r="A31" s="6" t="s">
        <v>27</v>
      </c>
      <c r="B31" s="34">
        <v>0.5668771050009036</v>
      </c>
      <c r="C31" s="34">
        <v>0.5480088851735262</v>
      </c>
      <c r="D31" s="51">
        <v>0.5657102784925438</v>
      </c>
      <c r="E31" s="56"/>
    </row>
    <row r="32" spans="1:5" ht="15">
      <c r="A32" s="6" t="s">
        <v>45</v>
      </c>
      <c r="B32" s="34">
        <v>1.008480965308529</v>
      </c>
      <c r="C32" s="34">
        <v>0.8176229627047973</v>
      </c>
      <c r="D32" s="51">
        <v>0.968640241642301</v>
      </c>
      <c r="E32" s="56"/>
    </row>
    <row r="33" spans="1:5" ht="15">
      <c r="A33" s="6" t="s">
        <v>46</v>
      </c>
      <c r="B33" s="34">
        <v>0.8348541918688882</v>
      </c>
      <c r="C33" s="34">
        <v>0.8724298866642152</v>
      </c>
      <c r="D33" s="51">
        <v>0.8339747441438881</v>
      </c>
      <c r="E33" s="56"/>
    </row>
    <row r="34" spans="1:5" ht="15">
      <c r="A34" s="6" t="s">
        <v>47</v>
      </c>
      <c r="B34" s="34">
        <v>1.3641658533513836</v>
      </c>
      <c r="C34" s="34">
        <v>1.1696784792302277</v>
      </c>
      <c r="D34" s="51">
        <v>1.1923303983017848</v>
      </c>
      <c r="E34" s="56"/>
    </row>
    <row r="35" spans="1:5" ht="15">
      <c r="A35" s="6" t="s">
        <v>48</v>
      </c>
      <c r="B35" s="34">
        <v>1.003767033832908</v>
      </c>
      <c r="C35" s="34">
        <v>1.0223892720829062</v>
      </c>
      <c r="D35" s="51">
        <v>1.0067871808759823</v>
      </c>
      <c r="E35" s="56"/>
    </row>
    <row r="36" spans="1:5" ht="15">
      <c r="A36" s="6" t="s">
        <v>49</v>
      </c>
      <c r="B36" s="34">
        <v>0.542577094779911</v>
      </c>
      <c r="C36" s="34">
        <v>0.5532353228836121</v>
      </c>
      <c r="D36" s="51">
        <v>0.5473985576357404</v>
      </c>
      <c r="E36" s="56"/>
    </row>
    <row r="37" spans="1:5" ht="15">
      <c r="A37" s="6" t="s">
        <v>51</v>
      </c>
      <c r="B37" s="34">
        <v>0.6860487858874437</v>
      </c>
      <c r="C37" s="34">
        <v>0.6787018552165428</v>
      </c>
      <c r="D37" s="51">
        <v>0.6607084346608415</v>
      </c>
      <c r="E37" s="56"/>
    </row>
    <row r="39" ht="14.25">
      <c r="A39" s="21"/>
    </row>
    <row r="40" ht="14.25">
      <c r="A40" s="21" t="s">
        <v>102</v>
      </c>
    </row>
    <row r="41" ht="14.25">
      <c r="A41" s="22" t="s">
        <v>76</v>
      </c>
    </row>
    <row r="42" ht="14.25">
      <c r="A42" s="2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S43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12.00390625" style="0" customWidth="1"/>
    <col min="2" max="3" width="10.75390625" style="0" customWidth="1"/>
    <col min="4" max="10" width="18.125" style="0" customWidth="1"/>
    <col min="11" max="25" width="17.25390625" style="0" customWidth="1"/>
  </cols>
  <sheetData>
    <row r="2" ht="14.25">
      <c r="A2" s="69" t="s">
        <v>214</v>
      </c>
    </row>
    <row r="3" ht="14.25">
      <c r="A3" t="s">
        <v>155</v>
      </c>
    </row>
    <row r="4" ht="14.25">
      <c r="A4" t="s">
        <v>156</v>
      </c>
    </row>
    <row r="5" ht="14.25">
      <c r="A5" t="s">
        <v>157</v>
      </c>
    </row>
    <row r="6" ht="15" thickBot="1"/>
    <row r="7" spans="1:27" ht="26.25" thickBot="1">
      <c r="A7" s="12" t="s">
        <v>59</v>
      </c>
      <c r="B7" s="57" t="s">
        <v>158</v>
      </c>
      <c r="C7" s="58" t="s">
        <v>159</v>
      </c>
      <c r="D7" s="13" t="s">
        <v>160</v>
      </c>
      <c r="E7" s="13" t="s">
        <v>161</v>
      </c>
      <c r="F7" s="13" t="s">
        <v>162</v>
      </c>
      <c r="G7" s="13" t="s">
        <v>163</v>
      </c>
      <c r="H7" s="13" t="s">
        <v>164</v>
      </c>
      <c r="I7" s="13" t="s">
        <v>165</v>
      </c>
      <c r="J7" s="13" t="s">
        <v>166</v>
      </c>
      <c r="K7" s="13" t="s">
        <v>167</v>
      </c>
      <c r="L7" s="13" t="s">
        <v>168</v>
      </c>
      <c r="M7" s="13" t="s">
        <v>169</v>
      </c>
      <c r="N7" s="13" t="s">
        <v>170</v>
      </c>
      <c r="O7" s="13" t="s">
        <v>171</v>
      </c>
      <c r="P7" s="13" t="s">
        <v>172</v>
      </c>
      <c r="Q7" s="13" t="s">
        <v>173</v>
      </c>
      <c r="R7" s="13" t="s">
        <v>174</v>
      </c>
      <c r="S7" s="13" t="s">
        <v>175</v>
      </c>
      <c r="T7" s="13" t="s">
        <v>176</v>
      </c>
      <c r="U7" s="13" t="s">
        <v>177</v>
      </c>
      <c r="V7" s="13" t="s">
        <v>178</v>
      </c>
      <c r="W7" s="13" t="s">
        <v>179</v>
      </c>
      <c r="X7" s="13" t="s">
        <v>180</v>
      </c>
      <c r="Y7" s="13" t="s">
        <v>181</v>
      </c>
      <c r="AA7" t="s">
        <v>125</v>
      </c>
    </row>
    <row r="8" spans="1:44" ht="15">
      <c r="A8" s="6" t="s">
        <v>38</v>
      </c>
      <c r="B8" s="59">
        <f>'[3]prgdpcap_recomputed'!AD4</f>
        <v>5.910585837649364</v>
      </c>
      <c r="C8" s="60">
        <f>'[3]prgdpcap_recomputed'!AF4</f>
        <v>4.422776762186242</v>
      </c>
      <c r="D8" s="51">
        <f>'[3]prgdpcap_recomputed'!AA4</f>
        <v>3.0854505136860193</v>
      </c>
      <c r="E8" s="51">
        <f>'[3]prgdpcap_recomputed'!AB4</f>
        <v>6.579269521725218</v>
      </c>
      <c r="F8" s="51">
        <f>'[3]prgdpcap_recomputed'!AC4</f>
        <v>6.13824736315739</v>
      </c>
      <c r="G8" s="51">
        <f>'[3]prgdpcap_recomputed'!AE4</f>
        <v>4.785695540451079</v>
      </c>
      <c r="H8" s="51" t="str">
        <f>VLOOKUP($A8,'[3]pubexp'!$A$2:$K$52,5,FALSE)</f>
        <v>:</v>
      </c>
      <c r="I8" s="51" t="str">
        <f>VLOOKUP($A8,'[3]pubexp'!$A$2:$K$52,6,FALSE)</f>
        <v>:</v>
      </c>
      <c r="J8" s="51" t="str">
        <f>VLOOKUP($A8,'[3]pubexp'!$A$2:$K$52,7,FALSE)</f>
        <v>:</v>
      </c>
      <c r="K8" s="51" t="str">
        <f>VLOOKUP($A8,'[3]pubexp'!$A$2:$K$52,8,FALSE)</f>
        <v>:</v>
      </c>
      <c r="L8" s="51" t="str">
        <f>VLOOKUP($A8,'[3]pubexp'!$A$2:$K$52,9,FALSE)</f>
        <v>:</v>
      </c>
      <c r="M8" s="51" t="str">
        <f>VLOOKUP($A8,'[3]pubexp'!$A$2:$K$52,10,FALSE)</f>
        <v>:</v>
      </c>
      <c r="N8" s="61">
        <f>VLOOKUP($A8,'[3]pubexp'!$A$2:$K$52,11,FALSE)</f>
        <v>12168.8</v>
      </c>
      <c r="O8" s="61">
        <f>VLOOKUP($A8,'[3]privexp'!$A$10:$K$52,5,FALSE)</f>
        <v>12476.2</v>
      </c>
      <c r="P8" s="61">
        <f>VLOOKUP($A8,'[3]privexp'!$A$10:$K$52,6,FALSE)</f>
        <v>12898.5</v>
      </c>
      <c r="Q8" s="61">
        <f>VLOOKUP($A8,'[3]privexp'!$A$10:$K$52,7,FALSE)</f>
        <v>13072.9</v>
      </c>
      <c r="R8" s="51">
        <f>VLOOKUP($A8,'[3]privexp'!$A$10:$K$52,8,FALSE)</f>
        <v>12257.5</v>
      </c>
      <c r="S8" s="51">
        <f>VLOOKUP($A8,'[3]privexp'!$A$10:$K$52,9,FALSE)</f>
        <v>11623.1</v>
      </c>
      <c r="T8" s="51">
        <f>VLOOKUP($A8,'[3]privexp'!$A$10:$K$52,10,FALSE)</f>
        <v>11823.2</v>
      </c>
      <c r="U8" s="51">
        <f>VLOOKUP($A8,'[3]privexp'!$A$10:$K$52,11,FALSE)</f>
        <v>11504.2</v>
      </c>
      <c r="V8" s="61">
        <f>VLOOKUP($A8,'[3]privstuds'!$A$12:$V$54,18,FALSE)</f>
        <v>0.15924660540536745</v>
      </c>
      <c r="W8" s="61">
        <f>VLOOKUP($A8,'[3]privstuds'!$A$12:$V$54,19,FALSE)</f>
        <v>0.16689599221158527</v>
      </c>
      <c r="X8" s="61">
        <f>VLOOKUP($A8,'[3]privstuds'!$A$12:$V$54,20,FALSE)</f>
        <v>0.16274022673405866</v>
      </c>
      <c r="Y8" s="61">
        <f>VLOOKUP($A8,'[3]privstuds'!$A$12:$V$54,21,FALSE)</f>
        <v>0.16318819669593723</v>
      </c>
      <c r="AA8" t="s">
        <v>65</v>
      </c>
      <c r="AF8" t="s">
        <v>66</v>
      </c>
      <c r="AI8" t="s">
        <v>182</v>
      </c>
      <c r="AL8" t="s">
        <v>183</v>
      </c>
      <c r="AO8" t="s">
        <v>184</v>
      </c>
      <c r="AR8" t="s">
        <v>185</v>
      </c>
    </row>
    <row r="9" spans="1:45" ht="15">
      <c r="A9" s="6" t="s">
        <v>20</v>
      </c>
      <c r="B9" s="59">
        <f>'[3]prgdpcap_recomputed'!AD5</f>
        <v>3.595883143616862</v>
      </c>
      <c r="C9" s="60">
        <f>'[3]prgdpcap_recomputed'!AF5</f>
        <v>3.489001083854133</v>
      </c>
      <c r="D9" s="51">
        <f>'[3]prgdpcap_recomputed'!AA5</f>
        <v>3.032819816864204</v>
      </c>
      <c r="E9" s="51">
        <f>'[3]prgdpcap_recomputed'!AB5</f>
        <v>3.1635921405481873</v>
      </c>
      <c r="F9" s="51">
        <f>'[3]prgdpcap_recomputed'!AC5</f>
        <v>3.2139115448567006</v>
      </c>
      <c r="G9" s="51">
        <f>'[3]prgdpcap_recomputed'!AE5</f>
        <v>3.688050597927186</v>
      </c>
      <c r="H9" s="51">
        <f>VLOOKUP($A9,'[3]pubexp'!$A$2:$K$52,5,FALSE)</f>
        <v>9639.8</v>
      </c>
      <c r="I9" s="51">
        <f>VLOOKUP($A9,'[3]pubexp'!$A$2:$K$52,6,FALSE)</f>
        <v>10510.6</v>
      </c>
      <c r="J9" s="51">
        <f>VLOOKUP($A9,'[3]pubexp'!$A$2:$K$52,7,FALSE)</f>
        <v>12122.4</v>
      </c>
      <c r="K9" s="51">
        <f>VLOOKUP($A9,'[3]pubexp'!$A$2:$K$52,8,FALSE)</f>
        <v>12724</v>
      </c>
      <c r="L9" s="51">
        <f>VLOOKUP($A9,'[3]pubexp'!$A$2:$K$52,9,FALSE)</f>
        <v>12388.8</v>
      </c>
      <c r="M9" s="51">
        <f>VLOOKUP($A9,'[3]pubexp'!$A$2:$K$52,10,FALSE)</f>
        <v>12697.9</v>
      </c>
      <c r="N9" s="61">
        <f>VLOOKUP($A9,'[3]pubexp'!$A$2:$K$52,11,FALSE)</f>
        <v>12622.1</v>
      </c>
      <c r="O9" s="61">
        <f>VLOOKUP($A9,'[3]privexp'!$A$10:$K$52,5,FALSE)</f>
        <v>9986.9</v>
      </c>
      <c r="P9" s="61">
        <f>VLOOKUP($A9,'[3]privexp'!$A$10:$K$52,6,FALSE)</f>
        <v>10950.7</v>
      </c>
      <c r="Q9" s="61">
        <f>VLOOKUP($A9,'[3]privexp'!$A$10:$K$52,7,FALSE)</f>
        <v>11211.5</v>
      </c>
      <c r="R9" s="51">
        <f>VLOOKUP($A9,'[3]privexp'!$A$10:$K$52,8,FALSE)</f>
        <v>11725.4</v>
      </c>
      <c r="S9" s="51">
        <f>VLOOKUP($A9,'[3]privexp'!$A$10:$K$52,9,FALSE)</f>
        <v>11625.2</v>
      </c>
      <c r="T9" s="51">
        <f>VLOOKUP($A9,'[3]privexp'!$A$10:$K$52,10,FALSE)</f>
        <v>11812.1</v>
      </c>
      <c r="U9" s="51">
        <f>VLOOKUP($A9,'[3]privexp'!$A$10:$K$52,11,FALSE)</f>
        <v>11599.3</v>
      </c>
      <c r="V9" s="61">
        <f>VLOOKUP($A9,'[3]privstuds'!$A$12:$V$54,18,FALSE)</f>
        <v>0.5650065230597632</v>
      </c>
      <c r="W9" s="61">
        <f>VLOOKUP($A9,'[3]privstuds'!$A$12:$V$54,19,FALSE)</f>
        <v>0.5703813799477446</v>
      </c>
      <c r="X9" s="61">
        <f>VLOOKUP($A9,'[3]privstuds'!$A$12:$V$54,20,FALSE)</f>
        <v>0.56527265337103</v>
      </c>
      <c r="Y9" s="61">
        <f>VLOOKUP($A9,'[3]privstuds'!$A$12:$V$54,21,FALSE)</f>
        <v>0.5691872522539082</v>
      </c>
      <c r="AA9" s="62" t="s">
        <v>186</v>
      </c>
      <c r="AB9" s="62" t="s">
        <v>187</v>
      </c>
      <c r="AC9" s="62" t="s">
        <v>188</v>
      </c>
      <c r="AD9" s="62" t="s">
        <v>189</v>
      </c>
      <c r="AF9" s="35" t="s">
        <v>68</v>
      </c>
      <c r="AG9" s="17"/>
      <c r="AI9" s="35" t="s">
        <v>115</v>
      </c>
      <c r="AJ9" s="17"/>
      <c r="AL9" s="35" t="s">
        <v>115</v>
      </c>
      <c r="AM9" s="17"/>
      <c r="AO9" s="35" t="s">
        <v>190</v>
      </c>
      <c r="AP9" s="17"/>
      <c r="AR9" s="35" t="s">
        <v>191</v>
      </c>
      <c r="AS9" s="17"/>
    </row>
    <row r="10" spans="1:45" ht="15">
      <c r="A10" s="6" t="s">
        <v>21</v>
      </c>
      <c r="B10" s="59">
        <f>'[3]prgdpcap_recomputed'!AD6</f>
        <v>12.627746295020476</v>
      </c>
      <c r="C10" s="60">
        <f>'[3]prgdpcap_recomputed'!AF6</f>
        <v>12.942060897849423</v>
      </c>
      <c r="D10" s="51">
        <f>'[3]prgdpcap_recomputed'!AA6</f>
        <v>15.015544784812679</v>
      </c>
      <c r="E10" s="51">
        <f>'[3]prgdpcap_recomputed'!AB6</f>
        <v>15.552331402178556</v>
      </c>
      <c r="F10" s="51">
        <f>'[3]prgdpcap_recomputed'!AC6</f>
        <v>13.850779910781934</v>
      </c>
      <c r="G10" s="51">
        <f>'[3]prgdpcap_recomputed'!AE6</f>
        <v>14.252891674038366</v>
      </c>
      <c r="H10" s="51">
        <f>VLOOKUP($A10,'[3]pubexp'!$A$2:$K$52,5,FALSE)</f>
        <v>3586.8</v>
      </c>
      <c r="I10" s="51">
        <f>VLOOKUP($A10,'[3]pubexp'!$A$2:$K$52,6,FALSE)</f>
        <v>3825.3</v>
      </c>
      <c r="J10" s="51">
        <f>VLOOKUP($A10,'[3]pubexp'!$A$2:$K$52,7,FALSE)</f>
        <v>3848.3</v>
      </c>
      <c r="K10" s="51">
        <f>VLOOKUP($A10,'[3]pubexp'!$A$2:$K$52,8,FALSE)</f>
        <v>4914.3</v>
      </c>
      <c r="L10" s="51">
        <f>VLOOKUP($A10,'[3]pubexp'!$A$2:$K$52,9,FALSE)</f>
        <v>4969.3</v>
      </c>
      <c r="M10" s="51">
        <f>VLOOKUP($A10,'[3]pubexp'!$A$2:$K$52,10,FALSE)</f>
        <v>3535.6</v>
      </c>
      <c r="N10" s="61">
        <f>VLOOKUP($A10,'[3]pubexp'!$A$2:$K$52,11,FALSE)</f>
        <v>3801.2</v>
      </c>
      <c r="O10" s="61">
        <f>VLOOKUP($A10,'[3]privexp'!$A$10:$K$52,5,FALSE)</f>
        <v>3560.5</v>
      </c>
      <c r="P10" s="61">
        <f>VLOOKUP($A10,'[3]privexp'!$A$10:$K$52,6,FALSE)</f>
        <v>3854.3</v>
      </c>
      <c r="Q10" s="61">
        <f>VLOOKUP($A10,'[3]privexp'!$A$10:$K$52,7,FALSE)</f>
        <v>3848.1</v>
      </c>
      <c r="R10" s="51">
        <f>VLOOKUP($A10,'[3]privexp'!$A$10:$K$52,8,FALSE)</f>
        <v>4820.8</v>
      </c>
      <c r="S10" s="51">
        <f>VLOOKUP($A10,'[3]privexp'!$A$10:$K$52,9,FALSE)</f>
        <v>4961.2</v>
      </c>
      <c r="T10" s="51">
        <f>VLOOKUP($A10,'[3]privexp'!$A$10:$K$52,10,FALSE)</f>
        <v>3784.4</v>
      </c>
      <c r="U10" s="51">
        <f>VLOOKUP($A10,'[3]privexp'!$A$10:$K$52,11,FALSE)</f>
        <v>3997.9</v>
      </c>
      <c r="V10" s="61">
        <f>VLOOKUP($A10,'[3]privstuds'!$A$12:$V$54,18,FALSE)</f>
        <v>0.2078400381149726</v>
      </c>
      <c r="W10" s="61">
        <f>VLOOKUP($A10,'[3]privstuds'!$A$12:$V$54,19,FALSE)</f>
        <v>0.21287379624936645</v>
      </c>
      <c r="X10" s="61">
        <f>VLOOKUP($A10,'[3]privstuds'!$A$12:$V$54,20,FALSE)</f>
        <v>0.21957531889398996</v>
      </c>
      <c r="Y10" s="61">
        <f>VLOOKUP($A10,'[3]privstuds'!$A$12:$V$54,21,FALSE)</f>
        <v>0.20102010411371882</v>
      </c>
      <c r="AA10" s="62" t="s">
        <v>192</v>
      </c>
      <c r="AB10" s="62" t="s">
        <v>193</v>
      </c>
      <c r="AC10" s="62" t="s">
        <v>194</v>
      </c>
      <c r="AD10" s="62" t="s">
        <v>195</v>
      </c>
      <c r="AF10" s="17"/>
      <c r="AG10" s="17"/>
      <c r="AI10" s="17"/>
      <c r="AJ10" s="17"/>
      <c r="AL10" s="17"/>
      <c r="AM10" s="17"/>
      <c r="AO10" s="17"/>
      <c r="AP10" s="17"/>
      <c r="AR10" s="17"/>
      <c r="AS10" s="17"/>
    </row>
    <row r="11" spans="1:45" ht="15">
      <c r="A11" s="6" t="s">
        <v>29</v>
      </c>
      <c r="B11" s="59">
        <f>'[3]prgdpcap_recomputed'!AD7</f>
        <v>9.443872219719683</v>
      </c>
      <c r="C11" s="60">
        <f>'[3]prgdpcap_recomputed'!AF7</f>
        <v>6.875803237973214</v>
      </c>
      <c r="D11" s="51" t="e">
        <f>'[3]prgdpcap_recomputed'!AA7</f>
        <v>#VALUE!</v>
      </c>
      <c r="E11" s="51" t="e">
        <f>'[3]prgdpcap_recomputed'!AB7</f>
        <v>#VALUE!</v>
      </c>
      <c r="F11" s="51">
        <f>'[3]prgdpcap_recomputed'!AC7</f>
        <v>9.713114640418299</v>
      </c>
      <c r="G11" s="51">
        <f>'[3]prgdpcap_recomputed'!AE7</f>
        <v>10.071551546642315</v>
      </c>
      <c r="H11" s="51">
        <f>VLOOKUP($A11,'[3]pubexp'!$A$2:$K$52,5,FALSE)</f>
        <v>5268.8</v>
      </c>
      <c r="I11" s="51">
        <f>VLOOKUP($A11,'[3]pubexp'!$A$2:$K$52,6,FALSE)</f>
        <v>6237.9</v>
      </c>
      <c r="J11" s="51">
        <f>VLOOKUP($A11,'[3]pubexp'!$A$2:$K$52,7,FALSE)</f>
        <v>6359.6</v>
      </c>
      <c r="K11" s="51">
        <f>VLOOKUP($A11,'[3]pubexp'!$A$2:$K$52,8,FALSE)</f>
        <v>7581.2</v>
      </c>
      <c r="L11" s="51">
        <f>VLOOKUP($A11,'[3]pubexp'!$A$2:$K$52,9,FALSE)</f>
        <v>6379.4</v>
      </c>
      <c r="M11" s="51">
        <f>VLOOKUP($A11,'[3]pubexp'!$A$2:$K$52,10,FALSE)</f>
        <v>5191.3</v>
      </c>
      <c r="N11" s="61">
        <f>VLOOKUP($A11,'[3]pubexp'!$A$2:$K$52,11,FALSE)</f>
        <v>5985</v>
      </c>
      <c r="O11" s="61" t="str">
        <f>VLOOKUP($A11,'[3]privexp'!$A$10:$K$52,5,FALSE)</f>
        <v>:</v>
      </c>
      <c r="P11" s="61" t="str">
        <f>VLOOKUP($A11,'[3]privexp'!$A$10:$K$52,6,FALSE)</f>
        <v>:</v>
      </c>
      <c r="Q11" s="61">
        <f>VLOOKUP($A11,'[3]privexp'!$A$10:$K$52,7,FALSE)</f>
        <v>6044</v>
      </c>
      <c r="R11" s="51">
        <f>VLOOKUP($A11,'[3]privexp'!$A$10:$K$52,8,FALSE)</f>
        <v>7294.5</v>
      </c>
      <c r="S11" s="51">
        <f>VLOOKUP($A11,'[3]privexp'!$A$10:$K$52,9,FALSE)</f>
        <v>6379.4</v>
      </c>
      <c r="T11" s="51">
        <f>VLOOKUP($A11,'[3]privexp'!$A$10:$K$52,10,FALSE)</f>
        <v>5191.3</v>
      </c>
      <c r="U11" s="51">
        <f>VLOOKUP($A11,'[3]privexp'!$A$10:$K$52,11,FALSE)</f>
        <v>6024.1</v>
      </c>
      <c r="V11" s="61">
        <f>VLOOKUP($A11,'[3]privstuds'!$A$12:$V$54,18,FALSE)</f>
        <v>0.05910327034376961</v>
      </c>
      <c r="W11" s="61">
        <f>VLOOKUP($A11,'[3]privstuds'!$A$12:$V$54,19,FALSE)</f>
        <v>0.06900890924648916</v>
      </c>
      <c r="X11" s="61">
        <f>VLOOKUP($A11,'[3]privstuds'!$A$12:$V$54,20,FALSE)</f>
        <v>0.06507710890005539</v>
      </c>
      <c r="Y11" s="61">
        <f>VLOOKUP($A11,'[3]privstuds'!$A$12:$V$54,21,FALSE)</f>
        <v>0.06726422447388933</v>
      </c>
      <c r="AA11" t="s">
        <v>196</v>
      </c>
      <c r="AF11" s="35" t="s">
        <v>1</v>
      </c>
      <c r="AG11" s="36">
        <v>41864.274513888886</v>
      </c>
      <c r="AI11" s="35" t="s">
        <v>1</v>
      </c>
      <c r="AJ11" s="36">
        <v>41864.254282407404</v>
      </c>
      <c r="AL11" s="35" t="s">
        <v>1</v>
      </c>
      <c r="AM11" s="36">
        <v>41864.254282407404</v>
      </c>
      <c r="AO11" s="35" t="s">
        <v>1</v>
      </c>
      <c r="AP11" s="36">
        <v>41844.253587962965</v>
      </c>
      <c r="AR11" s="35" t="s">
        <v>1</v>
      </c>
      <c r="AS11" s="36">
        <v>41823.253541666665</v>
      </c>
    </row>
    <row r="12" spans="1:45" ht="15">
      <c r="A12" s="6" t="s">
        <v>31</v>
      </c>
      <c r="B12" s="59">
        <f>'[3]prgdpcap_recomputed'!AD8</f>
        <v>23.98508728277795</v>
      </c>
      <c r="C12" s="60">
        <f>'[3]prgdpcap_recomputed'!AF8</f>
        <v>13.00438435144107</v>
      </c>
      <c r="D12" s="51">
        <f>'[3]prgdpcap_recomputed'!AA8</f>
        <v>26.139654745492578</v>
      </c>
      <c r="E12" s="51">
        <f>'[3]prgdpcap_recomputed'!AB8</f>
        <v>24.580582015349492</v>
      </c>
      <c r="F12" s="51">
        <f>'[3]prgdpcap_recomputed'!AC8</f>
        <v>24.405256648220632</v>
      </c>
      <c r="G12" s="51">
        <f>'[3]prgdpcap_recomputed'!AE8</f>
        <v>23.748956367391724</v>
      </c>
      <c r="H12" s="51">
        <f>VLOOKUP($A12,'[3]pubexp'!$A$2:$K$52,5,FALSE)</f>
        <v>17060.7</v>
      </c>
      <c r="I12" s="51">
        <f>VLOOKUP($A12,'[3]pubexp'!$A$2:$K$52,6,FALSE)</f>
        <v>18437.5</v>
      </c>
      <c r="J12" s="51">
        <f>VLOOKUP($A12,'[3]pubexp'!$A$2:$K$52,7,FALSE)</f>
        <v>17277.4</v>
      </c>
      <c r="K12" s="51">
        <f>VLOOKUP($A12,'[3]pubexp'!$A$2:$K$52,8,FALSE)</f>
        <v>23862.2</v>
      </c>
      <c r="L12" s="51">
        <f>VLOOKUP($A12,'[3]pubexp'!$A$2:$K$52,9,FALSE)</f>
        <v>21018.8</v>
      </c>
      <c r="M12" s="51">
        <f>VLOOKUP($A12,'[3]pubexp'!$A$2:$K$52,10,FALSE)</f>
        <v>21858.4</v>
      </c>
      <c r="N12" s="61">
        <f>VLOOKUP($A12,'[3]pubexp'!$A$2:$K$52,11,FALSE)</f>
        <v>21018.6</v>
      </c>
      <c r="O12" s="61">
        <f>VLOOKUP($A12,'[3]privexp'!$A$10:$K$52,5,FALSE)</f>
        <v>8680.2</v>
      </c>
      <c r="P12" s="61">
        <f>VLOOKUP($A12,'[3]privexp'!$A$10:$K$52,6,FALSE)</f>
        <v>9573.8</v>
      </c>
      <c r="Q12" s="61">
        <f>VLOOKUP($A12,'[3]privexp'!$A$10:$K$52,7,FALSE)</f>
        <v>8853.7</v>
      </c>
      <c r="R12" s="51">
        <f>VLOOKUP($A12,'[3]privexp'!$A$10:$K$52,8,FALSE)</f>
        <v>10343.2</v>
      </c>
      <c r="S12" s="51">
        <f>VLOOKUP($A12,'[3]privexp'!$A$10:$K$52,9,FALSE)</f>
        <v>9092</v>
      </c>
      <c r="T12" s="51">
        <f>VLOOKUP($A12,'[3]privexp'!$A$10:$K$52,10,FALSE)</f>
        <v>9969.9</v>
      </c>
      <c r="U12" s="51">
        <f>VLOOKUP($A12,'[3]privexp'!$A$10:$K$52,11,FALSE)</f>
        <v>11161</v>
      </c>
      <c r="V12" s="61">
        <f>VLOOKUP($A12,'[3]privstuds'!$A$12:$V$54,18,FALSE)</f>
        <v>0.6971348489567113</v>
      </c>
      <c r="W12" s="61">
        <f>VLOOKUP($A12,'[3]privstuds'!$A$12:$V$54,19,FALSE)</f>
        <v>0.7167753178854966</v>
      </c>
      <c r="X12" s="61">
        <f>VLOOKUP($A12,'[3]privstuds'!$A$12:$V$54,20,FALSE)</f>
        <v>0.7007725002326808</v>
      </c>
      <c r="Y12" s="61">
        <f>VLOOKUP($A12,'[3]privstuds'!$A$12:$V$54,21,FALSE)</f>
        <v>0.6699358615106794</v>
      </c>
      <c r="AA12" t="s">
        <v>197</v>
      </c>
      <c r="AF12" s="35" t="s">
        <v>2</v>
      </c>
      <c r="AG12" s="36">
        <v>41942.76416527778</v>
      </c>
      <c r="AI12" s="35" t="s">
        <v>2</v>
      </c>
      <c r="AJ12" s="36">
        <v>41935.749158935185</v>
      </c>
      <c r="AL12" s="35" t="s">
        <v>2</v>
      </c>
      <c r="AM12" s="36">
        <v>41935.745890555554</v>
      </c>
      <c r="AO12" s="35" t="s">
        <v>2</v>
      </c>
      <c r="AP12" s="36">
        <v>41935.71838248843</v>
      </c>
      <c r="AR12" s="35" t="s">
        <v>2</v>
      </c>
      <c r="AS12" s="36">
        <v>41935.728407268514</v>
      </c>
    </row>
    <row r="13" spans="1:45" ht="15">
      <c r="A13" s="6" t="s">
        <v>22</v>
      </c>
      <c r="B13" s="59">
        <f>'[3]prgdpcap_recomputed'!AD9</f>
        <v>6.141390343761146</v>
      </c>
      <c r="C13" s="60">
        <f>'[3]prgdpcap_recomputed'!AF9</f>
        <v>5.993488451917668</v>
      </c>
      <c r="D13" s="51">
        <f>'[3]prgdpcap_recomputed'!AA9</f>
        <v>5.661565890540488</v>
      </c>
      <c r="E13" s="51">
        <f>'[3]prgdpcap_recomputed'!AB9</f>
        <v>6.201928662467954</v>
      </c>
      <c r="F13" s="51">
        <f>'[3]prgdpcap_recomputed'!AC9</f>
        <v>5.401548651959297</v>
      </c>
      <c r="G13" s="51">
        <f>'[3]prgdpcap_recomputed'!AE9</f>
        <v>6.185483867534131</v>
      </c>
      <c r="H13" s="51">
        <f>VLOOKUP($A13,'[3]pubexp'!$A$2:$K$52,5,FALSE)</f>
        <v>5930.4</v>
      </c>
      <c r="I13" s="51">
        <f>VLOOKUP($A13,'[3]pubexp'!$A$2:$K$52,6,FALSE)</f>
        <v>8337.9</v>
      </c>
      <c r="J13" s="51">
        <f>VLOOKUP($A13,'[3]pubexp'!$A$2:$K$52,7,FALSE)</f>
        <v>7400.8</v>
      </c>
      <c r="K13" s="51">
        <f>VLOOKUP($A13,'[3]pubexp'!$A$2:$K$52,8,FALSE)</f>
        <v>6867.9</v>
      </c>
      <c r="L13" s="51">
        <f>VLOOKUP($A13,'[3]pubexp'!$A$2:$K$52,9,FALSE)</f>
        <v>7005.7</v>
      </c>
      <c r="M13" s="51">
        <f>VLOOKUP($A13,'[3]pubexp'!$A$2:$K$52,10,FALSE)</f>
        <v>6670.9</v>
      </c>
      <c r="N13" s="61">
        <f>VLOOKUP($A13,'[3]pubexp'!$A$2:$K$52,11,FALSE)</f>
        <v>7941.4</v>
      </c>
      <c r="O13" s="61">
        <f>VLOOKUP($A13,'[3]privexp'!$A$10:$K$52,5,FALSE)</f>
        <v>5596.7</v>
      </c>
      <c r="P13" s="61">
        <f>VLOOKUP($A13,'[3]privexp'!$A$10:$K$52,6,FALSE)</f>
        <v>7705</v>
      </c>
      <c r="Q13" s="61">
        <f>VLOOKUP($A13,'[3]privexp'!$A$10:$K$52,7,FALSE)</f>
        <v>6823.8</v>
      </c>
      <c r="R13" s="51">
        <f>VLOOKUP($A13,'[3]privexp'!$A$10:$K$52,8,FALSE)</f>
        <v>6240</v>
      </c>
      <c r="S13" s="51">
        <f>VLOOKUP($A13,'[3]privexp'!$A$10:$K$52,9,FALSE)</f>
        <v>6207.4</v>
      </c>
      <c r="T13" s="51">
        <f>VLOOKUP($A13,'[3]privexp'!$A$10:$K$52,10,FALSE)</f>
        <v>5880.9</v>
      </c>
      <c r="U13" s="51">
        <f>VLOOKUP($A13,'[3]privexp'!$A$10:$K$52,11,FALSE)</f>
        <v>6995.4</v>
      </c>
      <c r="V13" s="61">
        <f>VLOOKUP($A13,'[3]privstuds'!$A$12:$V$54,18,FALSE)</f>
        <v>0.13523972079278546</v>
      </c>
      <c r="W13" s="61">
        <f>VLOOKUP($A13,'[3]privstuds'!$A$12:$V$54,19,FALSE)</f>
        <v>0.14433593140888623</v>
      </c>
      <c r="X13" s="61">
        <f>VLOOKUP($A13,'[3]privstuds'!$A$12:$V$54,20,FALSE)</f>
        <v>0.15236627537418201</v>
      </c>
      <c r="Y13" s="61">
        <f>VLOOKUP($A13,'[3]privstuds'!$A$12:$V$54,21,FALSE)</f>
        <v>0.15349046750254394</v>
      </c>
      <c r="AF13" s="35" t="s">
        <v>3</v>
      </c>
      <c r="AG13" s="35" t="s">
        <v>4</v>
      </c>
      <c r="AI13" s="35" t="s">
        <v>3</v>
      </c>
      <c r="AJ13" s="35" t="s">
        <v>4</v>
      </c>
      <c r="AL13" s="35" t="s">
        <v>3</v>
      </c>
      <c r="AM13" s="35" t="s">
        <v>4</v>
      </c>
      <c r="AO13" s="35" t="s">
        <v>3</v>
      </c>
      <c r="AP13" s="35" t="s">
        <v>4</v>
      </c>
      <c r="AR13" s="35" t="s">
        <v>3</v>
      </c>
      <c r="AS13" s="35" t="s">
        <v>4</v>
      </c>
    </row>
    <row r="14" spans="1:45" ht="15">
      <c r="A14" s="6" t="s">
        <v>23</v>
      </c>
      <c r="B14" s="59">
        <f>'[3]prgdpcap_recomputed'!AD10</f>
        <v>1.7276581416688699</v>
      </c>
      <c r="C14" s="63" t="s">
        <v>52</v>
      </c>
      <c r="D14" s="51">
        <f>'[3]prgdpcap_recomputed'!AA10</f>
        <v>1.3063980467589502</v>
      </c>
      <c r="E14" s="51">
        <f>'[3]prgdpcap_recomputed'!AB10</f>
        <v>1.3923553471709489</v>
      </c>
      <c r="F14" s="51">
        <f>'[3]prgdpcap_recomputed'!AC10</f>
        <v>1.396525795326322</v>
      </c>
      <c r="G14" s="55">
        <f>'[3]prgdpcap_recomputed'!AE10</f>
        <v>1.9806769688882824</v>
      </c>
      <c r="H14" s="51">
        <f>VLOOKUP($A14,'[3]pubexp'!$A$2:$K$52,5,FALSE)</f>
        <v>12395.6</v>
      </c>
      <c r="I14" s="51">
        <f>VLOOKUP($A14,'[3]pubexp'!$A$2:$K$52,6,FALSE)</f>
        <v>12908.3</v>
      </c>
      <c r="J14" s="51">
        <f>VLOOKUP($A14,'[3]pubexp'!$A$2:$K$52,7,FALSE)</f>
        <v>13824.4</v>
      </c>
      <c r="K14" s="51">
        <f>VLOOKUP($A14,'[3]pubexp'!$A$2:$K$52,8,FALSE)</f>
        <v>13862.6</v>
      </c>
      <c r="L14" s="51">
        <f>VLOOKUP($A14,'[3]pubexp'!$A$2:$K$52,9,FALSE)</f>
        <v>14220.5</v>
      </c>
      <c r="M14" s="51">
        <f>VLOOKUP($A14,'[3]pubexp'!$A$2:$K$52,10,FALSE)</f>
        <v>14799.7</v>
      </c>
      <c r="N14" s="61">
        <f>VLOOKUP($A14,'[3]pubexp'!$A$2:$K$52,11,FALSE)</f>
        <v>16282</v>
      </c>
      <c r="O14" s="61">
        <f>VLOOKUP($A14,'[3]privexp'!$A$10:$K$52,5,FALSE)</f>
        <v>12395.6</v>
      </c>
      <c r="P14" s="61">
        <f>VLOOKUP($A14,'[3]privexp'!$A$10:$K$52,6,FALSE)</f>
        <v>12908.3</v>
      </c>
      <c r="Q14" s="61">
        <f>VLOOKUP($A14,'[3]privexp'!$A$10:$K$52,7,FALSE)</f>
        <v>13824.4</v>
      </c>
      <c r="R14" s="51">
        <f>VLOOKUP($A14,'[3]privexp'!$A$10:$K$52,8,FALSE)</f>
        <v>13786.9</v>
      </c>
      <c r="S14" s="51">
        <f>VLOOKUP($A14,'[3]privexp'!$A$10:$K$52,9,FALSE)</f>
        <v>14040.5</v>
      </c>
      <c r="T14" s="51">
        <f>VLOOKUP($A14,'[3]privexp'!$A$10:$K$52,10,FALSE)</f>
        <v>14593.2</v>
      </c>
      <c r="U14" s="51">
        <f>VLOOKUP($A14,'[3]privexp'!$A$10:$K$52,11,FALSE)</f>
        <v>15987.3</v>
      </c>
      <c r="V14" s="61">
        <f>VLOOKUP($A14,'[3]privstuds'!$A$12:$V$54,18,FALSE)</f>
        <v>0.017875487089685185</v>
      </c>
      <c r="W14" s="61">
        <f>VLOOKUP($A14,'[3]privstuds'!$A$12:$V$54,19,FALSE)</f>
        <v>0.017376179798272613</v>
      </c>
      <c r="X14" s="61">
        <f>VLOOKUP($A14,'[3]privstuds'!$A$12:$V$54,20,FALSE)</f>
        <v>0.01768134499617521</v>
      </c>
      <c r="Y14" s="61">
        <f>VLOOKUP($A14,'[3]privstuds'!$A$12:$V$54,21,FALSE)</f>
        <v>0.02062703721440378</v>
      </c>
      <c r="AF14" s="17"/>
      <c r="AG14" s="17"/>
      <c r="AI14" s="17"/>
      <c r="AJ14" s="17"/>
      <c r="AL14" s="17"/>
      <c r="AM14" s="17"/>
      <c r="AO14" s="17"/>
      <c r="AP14" s="17"/>
      <c r="AR14" s="17"/>
      <c r="AS14" s="17"/>
    </row>
    <row r="15" spans="1:45" ht="15">
      <c r="A15" s="6" t="s">
        <v>24</v>
      </c>
      <c r="B15" s="59">
        <f>'[3]prgdpcap_recomputed'!AD11</f>
        <v>4.9922508273676796</v>
      </c>
      <c r="C15" s="60">
        <f>'[3]prgdpcap_recomputed'!AF11</f>
        <v>6.728780365296804</v>
      </c>
      <c r="D15" s="51">
        <f>'[3]prgdpcap_recomputed'!AA11</f>
        <v>6.76156219746163</v>
      </c>
      <c r="E15" s="51" t="e">
        <f>'[3]prgdpcap_recomputed'!AB11</f>
        <v>#VALUE!</v>
      </c>
      <c r="F15" s="51">
        <f>'[3]prgdpcap_recomputed'!AC11</f>
        <v>5.241658894527898</v>
      </c>
      <c r="G15" s="51">
        <f>'[3]prgdpcap_recomputed'!AE11</f>
        <v>5.761537042939225</v>
      </c>
      <c r="H15" s="61">
        <f>VLOOKUP($A15,'[3]pubexp'!$A$2:$K$52,5,FALSE)</f>
        <v>4334.2</v>
      </c>
      <c r="I15" s="61">
        <f>VLOOKUP($A15,'[3]pubexp'!$A$2:$K$52,6,FALSE)</f>
        <v>5162</v>
      </c>
      <c r="J15" s="61">
        <f>VLOOKUP($A15,'[3]pubexp'!$A$2:$K$52,7,FALSE)</f>
        <v>5227.8</v>
      </c>
      <c r="K15" s="61">
        <f>VLOOKUP($A15,'[3]pubexp'!$A$2:$K$52,8,FALSE)</f>
        <v>6018.8</v>
      </c>
      <c r="L15" s="61">
        <f>VLOOKUP($A15,'[3]pubexp'!$A$2:$K$52,9,FALSE)</f>
        <v>5489.5</v>
      </c>
      <c r="M15" s="61">
        <f>VLOOKUP($A15,'[3]pubexp'!$A$2:$K$52,10,FALSE)</f>
        <v>8547</v>
      </c>
      <c r="N15" s="61">
        <f>VLOOKUP($A15,'[3]pubexp'!$A$2:$K$52,11,FALSE)</f>
        <v>6427</v>
      </c>
      <c r="O15" s="61">
        <f>VLOOKUP($A15,'[3]privexp'!$A$10:$K$52,5,FALSE)</f>
        <v>3279.9</v>
      </c>
      <c r="P15" s="61">
        <f>VLOOKUP($A15,'[3]privexp'!$A$10:$K$52,6,FALSE)</f>
        <v>3335.1</v>
      </c>
      <c r="Q15" s="61">
        <f>VLOOKUP($A15,'[3]privexp'!$A$10:$K$52,7,FALSE)</f>
        <v>4304.5</v>
      </c>
      <c r="R15" s="61">
        <f>VLOOKUP($A15,'[3]privexp'!$A$10:$K$52,8,FALSE)</f>
        <v>4492.8</v>
      </c>
      <c r="S15" s="61">
        <f>VLOOKUP($A15,'[3]privexp'!$A$10:$K$52,9,FALSE)</f>
        <v>4764.7</v>
      </c>
      <c r="T15" s="61">
        <f>VLOOKUP($A15,'[3]privexp'!$A$10:$K$52,10,FALSE)</f>
        <v>5062.6</v>
      </c>
      <c r="U15" s="51">
        <f>VLOOKUP($A15,'[3]privexp'!$A$10:$K$52,11,FALSE)</f>
        <v>5928.6</v>
      </c>
      <c r="V15" s="61">
        <f>VLOOKUP($A15,'[3]privstuds'!$A$12:$V$54,18,FALSE)</f>
        <v>0.8415678910925948</v>
      </c>
      <c r="W15" s="61">
        <f>VLOOKUP($A15,'[3]privstuds'!$A$12:$V$54,19,FALSE)</f>
        <v>0.8421760552054854</v>
      </c>
      <c r="X15" s="61">
        <f>VLOOKUP($A15,'[3]privstuds'!$A$12:$V$54,20,FALSE)</f>
        <v>0.8384721316228165</v>
      </c>
      <c r="Y15" s="61">
        <f>VLOOKUP($A15,'[3]privstuds'!$A$12:$V$54,21,FALSE)</f>
        <v>0.832014237552993</v>
      </c>
      <c r="AF15" s="35" t="s">
        <v>9</v>
      </c>
      <c r="AG15" s="35" t="s">
        <v>6</v>
      </c>
      <c r="AI15" s="35" t="s">
        <v>116</v>
      </c>
      <c r="AJ15" s="35" t="s">
        <v>6</v>
      </c>
      <c r="AL15" s="35" t="s">
        <v>117</v>
      </c>
      <c r="AM15" s="35" t="s">
        <v>6</v>
      </c>
      <c r="AO15" s="35" t="s">
        <v>98</v>
      </c>
      <c r="AP15" s="35" t="s">
        <v>198</v>
      </c>
      <c r="AR15" s="35" t="s">
        <v>98</v>
      </c>
      <c r="AS15" s="35" t="s">
        <v>199</v>
      </c>
    </row>
    <row r="16" spans="1:39" ht="15">
      <c r="A16" s="6" t="s">
        <v>44</v>
      </c>
      <c r="B16" s="59">
        <f>'[3]prgdpcap_recomputed'!AD12</f>
        <v>1.3192667218260734</v>
      </c>
      <c r="C16" s="60">
        <f>'[3]prgdpcap_recomputed'!AF12</f>
        <v>1.3786067434459768</v>
      </c>
      <c r="D16" s="51">
        <f>'[3]prgdpcap_recomputed'!AA12</f>
        <v>1.145053013797566</v>
      </c>
      <c r="E16" s="51">
        <f>'[3]prgdpcap_recomputed'!AB12</f>
        <v>1.3169313244823055</v>
      </c>
      <c r="F16" s="51">
        <f>'[3]prgdpcap_recomputed'!AC12</f>
        <v>1.196503286292344</v>
      </c>
      <c r="G16" s="51">
        <f>'[3]prgdpcap_recomputed'!AE12</f>
        <v>1.4444496949351346</v>
      </c>
      <c r="H16" s="61">
        <f>VLOOKUP($A16,'[3]pubexp'!$A$2:$K$52,5,FALSE)</f>
        <v>10624</v>
      </c>
      <c r="I16" s="61">
        <f>VLOOKUP($A16,'[3]pubexp'!$A$2:$K$52,6,FALSE)</f>
        <v>10996.8</v>
      </c>
      <c r="J16" s="61">
        <f>VLOOKUP($A16,'[3]pubexp'!$A$2:$K$52,7,FALSE)</f>
        <v>11592</v>
      </c>
      <c r="K16" s="61">
        <f>VLOOKUP($A16,'[3]pubexp'!$A$2:$K$52,8,FALSE)</f>
        <v>12273.2</v>
      </c>
      <c r="L16" s="61">
        <f>VLOOKUP($A16,'[3]pubexp'!$A$2:$K$52,9,FALSE)</f>
        <v>13140.8</v>
      </c>
      <c r="M16" s="61">
        <f>VLOOKUP($A16,'[3]pubexp'!$A$2:$K$52,10,FALSE)</f>
        <v>14297</v>
      </c>
      <c r="N16" s="61">
        <f>VLOOKUP($A16,'[3]pubexp'!$A$2:$K$52,11,FALSE)</f>
        <v>15952.2</v>
      </c>
      <c r="O16" s="61">
        <f>VLOOKUP($A16,'[3]privexp'!$A$10:$K$52,5,FALSE)</f>
        <v>10329.9</v>
      </c>
      <c r="P16" s="61">
        <f>VLOOKUP($A16,'[3]privexp'!$A$10:$K$52,6,FALSE)</f>
        <v>10699.9</v>
      </c>
      <c r="Q16" s="61">
        <f>VLOOKUP($A16,'[3]privexp'!$A$10:$K$52,7,FALSE)</f>
        <v>11237.3</v>
      </c>
      <c r="R16" s="61">
        <f>VLOOKUP($A16,'[3]privexp'!$A$10:$K$52,8,FALSE)</f>
        <v>12045.3</v>
      </c>
      <c r="S16" s="61">
        <f>VLOOKUP($A16,'[3]privexp'!$A$10:$K$52,9,FALSE)</f>
        <v>12482.7</v>
      </c>
      <c r="T16" s="61">
        <f>VLOOKUP($A16,'[3]privexp'!$A$10:$K$52,10,FALSE)</f>
        <v>12944.6</v>
      </c>
      <c r="U16" s="51">
        <f>VLOOKUP($A16,'[3]privexp'!$A$10:$K$52,11,FALSE)</f>
        <v>13541</v>
      </c>
      <c r="V16" s="61">
        <f>VLOOKUP($A16,'[3]privstuds'!$A$12:$V$54,18,FALSE)</f>
        <v>0.10660168966051775</v>
      </c>
      <c r="W16" s="61">
        <f>VLOOKUP($A16,'[3]privstuds'!$A$12:$V$54,19,FALSE)</f>
        <v>0.16310909329908896</v>
      </c>
      <c r="X16" s="61">
        <f>VLOOKUP($A16,'[3]privstuds'!$A$12:$V$54,20,FALSE)</f>
        <v>0.18782819531286032</v>
      </c>
      <c r="Y16" s="61">
        <f>VLOOKUP($A16,'[3]privstuds'!$A$12:$V$54,21,FALSE)</f>
        <v>0.2563469721342951</v>
      </c>
      <c r="AF16" s="35" t="s">
        <v>5</v>
      </c>
      <c r="AG16" s="35" t="s">
        <v>6</v>
      </c>
      <c r="AI16" s="35" t="s">
        <v>117</v>
      </c>
      <c r="AJ16" s="35" t="s">
        <v>6</v>
      </c>
      <c r="AL16" s="35" t="s">
        <v>73</v>
      </c>
      <c r="AM16" s="35" t="s">
        <v>74</v>
      </c>
    </row>
    <row r="17" spans="1:39" ht="15">
      <c r="A17" s="6" t="s">
        <v>28</v>
      </c>
      <c r="B17" s="59">
        <f>'[3]prgdpcap_recomputed'!AD13</f>
        <v>7.670082816905963</v>
      </c>
      <c r="C17" s="60">
        <f>'[3]prgdpcap_recomputed'!AF13</f>
        <v>7.786087514080683</v>
      </c>
      <c r="D17" s="51">
        <f>'[3]prgdpcap_recomputed'!AA13</f>
        <v>6.2162096764489805</v>
      </c>
      <c r="E17" s="51">
        <f>'[3]prgdpcap_recomputed'!AB13</f>
        <v>6.179335317946885</v>
      </c>
      <c r="F17" s="51">
        <f>'[3]prgdpcap_recomputed'!AC13</f>
        <v>6.121534465830544</v>
      </c>
      <c r="G17" s="51">
        <f>'[3]prgdpcap_recomputed'!AE13</f>
        <v>7.512568408577655</v>
      </c>
      <c r="H17" s="61">
        <f>VLOOKUP($A17,'[3]pubexp'!$A$2:$K$52,5,FALSE)</f>
        <v>9327.1</v>
      </c>
      <c r="I17" s="61">
        <f>VLOOKUP($A17,'[3]pubexp'!$A$2:$K$52,6,FALSE)</f>
        <v>9796.9</v>
      </c>
      <c r="J17" s="61">
        <f>VLOOKUP($A17,'[3]pubexp'!$A$2:$K$52,7,FALSE)</f>
        <v>10981.5</v>
      </c>
      <c r="K17" s="61">
        <f>VLOOKUP($A17,'[3]pubexp'!$A$2:$K$52,8,FALSE)</f>
        <v>11506.2</v>
      </c>
      <c r="L17" s="61">
        <f>VLOOKUP($A17,'[3]pubexp'!$A$2:$K$52,9,FALSE)</f>
        <v>11630.7</v>
      </c>
      <c r="M17" s="61">
        <f>VLOOKUP($A17,'[3]pubexp'!$A$2:$K$52,10,FALSE)</f>
        <v>12210.9</v>
      </c>
      <c r="N17" s="61">
        <f>VLOOKUP($A17,'[3]pubexp'!$A$2:$K$52,11,FALSE)</f>
        <v>12173.3</v>
      </c>
      <c r="O17" s="61">
        <f>VLOOKUP($A17,'[3]privexp'!$A$10:$K$52,5,FALSE)</f>
        <v>9181.4</v>
      </c>
      <c r="P17" s="61">
        <f>VLOOKUP($A17,'[3]privexp'!$A$10:$K$52,6,FALSE)</f>
        <v>9594.7</v>
      </c>
      <c r="Q17" s="61">
        <f>VLOOKUP($A17,'[3]privexp'!$A$10:$K$52,7,FALSE)</f>
        <v>10604.4</v>
      </c>
      <c r="R17" s="61">
        <f>VLOOKUP($A17,'[3]privexp'!$A$10:$K$52,8,FALSE)</f>
        <v>11052.8</v>
      </c>
      <c r="S17" s="61">
        <f>VLOOKUP($A17,'[3]privexp'!$A$10:$K$52,9,FALSE)</f>
        <v>11102.3</v>
      </c>
      <c r="T17" s="61">
        <f>VLOOKUP($A17,'[3]privexp'!$A$10:$K$52,10,FALSE)</f>
        <v>11649.5</v>
      </c>
      <c r="U17" s="51">
        <f>VLOOKUP($A17,'[3]privexp'!$A$10:$K$52,11,FALSE)</f>
        <v>11565.1</v>
      </c>
      <c r="V17" s="61">
        <f>VLOOKUP($A17,'[3]privstuds'!$A$12:$V$54,18,FALSE)</f>
        <v>0.18114027104167263</v>
      </c>
      <c r="W17" s="61">
        <f>VLOOKUP($A17,'[3]privstuds'!$A$12:$V$54,19,FALSE)</f>
        <v>0.18825416330127873</v>
      </c>
      <c r="X17" s="61">
        <f>VLOOKUP($A17,'[3]privstuds'!$A$12:$V$54,20,FALSE)</f>
        <v>0.19688191646062508</v>
      </c>
      <c r="Y17" s="61">
        <f>VLOOKUP($A17,'[3]privstuds'!$A$12:$V$54,21,FALSE)</f>
        <v>0.20072646062224048</v>
      </c>
      <c r="AI17" s="35" t="s">
        <v>73</v>
      </c>
      <c r="AJ17" s="35" t="s">
        <v>74</v>
      </c>
      <c r="AL17" s="35" t="s">
        <v>116</v>
      </c>
      <c r="AM17" s="35" t="s">
        <v>200</v>
      </c>
    </row>
    <row r="18" spans="1:25" ht="15">
      <c r="A18" s="6" t="s">
        <v>53</v>
      </c>
      <c r="B18" s="59">
        <f>'[3]prgdpcap_recomputed'!AD14</f>
        <v>6.181888625095651</v>
      </c>
      <c r="C18" s="60">
        <f>'[3]prgdpcap_recomputed'!AF14</f>
        <v>6.4134305694057545</v>
      </c>
      <c r="D18" s="51" t="e">
        <f>'[3]prgdpcap_recomputed'!AA14</f>
        <v>#VALUE!</v>
      </c>
      <c r="E18" s="51">
        <f>'[3]prgdpcap_recomputed'!AB14</f>
        <v>5.690631099317963</v>
      </c>
      <c r="F18" s="51">
        <f>'[3]prgdpcap_recomputed'!AC14</f>
        <v>5.800591582041664</v>
      </c>
      <c r="G18" s="51">
        <f>'[3]prgdpcap_recomputed'!AE14</f>
        <v>6.593546282489953</v>
      </c>
      <c r="H18" s="61">
        <f>VLOOKUP($A18,'[3]pubexp'!$A$2:$K$52,5,FALSE)</f>
        <v>10980.9</v>
      </c>
      <c r="I18" s="61">
        <f>VLOOKUP($A18,'[3]pubexp'!$A$2:$K$52,6,FALSE)</f>
        <v>11315.6</v>
      </c>
      <c r="J18" s="61">
        <f>VLOOKUP($A18,'[3]pubexp'!$A$2:$K$52,7,FALSE)</f>
        <v>11810.7</v>
      </c>
      <c r="K18" s="61">
        <f>VLOOKUP($A18,'[3]pubexp'!$A$2:$K$52,8,FALSE)</f>
        <v>12756.1</v>
      </c>
      <c r="L18" s="61">
        <f>VLOOKUP($A18,'[3]pubexp'!$A$2:$K$52,9,FALSE)</f>
        <v>12452.5</v>
      </c>
      <c r="M18" s="61">
        <f>VLOOKUP($A18,'[3]pubexp'!$A$2:$K$52,10,FALSE)</f>
        <v>13168</v>
      </c>
      <c r="N18" s="61">
        <f>VLOOKUP($A18,'[3]pubexp'!$A$2:$K$52,11,FALSE)</f>
        <v>13365</v>
      </c>
      <c r="O18" s="61">
        <f>VLOOKUP($A18,'[3]privexp'!$A$10:$K$52,5,FALSE)</f>
        <v>10583.1</v>
      </c>
      <c r="P18" s="61">
        <f>VLOOKUP($A18,'[3]privexp'!$A$10:$K$52,6,FALSE)</f>
        <v>10846</v>
      </c>
      <c r="Q18" s="61">
        <f>VLOOKUP($A18,'[3]privexp'!$A$10:$K$52,7,FALSE)</f>
        <v>11266.1</v>
      </c>
      <c r="R18" s="61">
        <f>VLOOKUP($A18,'[3]privexp'!$A$10:$K$52,8,FALSE)</f>
        <v>12029.3</v>
      </c>
      <c r="S18" s="61">
        <f>VLOOKUP($A18,'[3]privexp'!$A$10:$K$52,9,FALSE)</f>
        <v>11740</v>
      </c>
      <c r="T18" s="61">
        <f>VLOOKUP($A18,'[3]privexp'!$A$10:$K$52,10,FALSE)</f>
        <v>12451.1</v>
      </c>
      <c r="U18" s="51">
        <f>VLOOKUP($A18,'[3]privexp'!$A$10:$K$52,11,FALSE)</f>
        <v>12579.1</v>
      </c>
      <c r="V18" s="61">
        <f>VLOOKUP($A18,'[3]privstuds'!$A$12:$V$54,18,FALSE)</f>
        <v>0.0977962156446508</v>
      </c>
      <c r="W18" s="61">
        <f>VLOOKUP($A18,'[3]privstuds'!$A$12:$V$54,19,FALSE)</f>
        <v>0.12109448043959649</v>
      </c>
      <c r="X18" s="61">
        <f>VLOOKUP($A18,'[3]privstuds'!$A$12:$V$54,20,FALSE)</f>
        <v>0.1246024842314343</v>
      </c>
      <c r="Y18" s="61">
        <f>VLOOKUP($A18,'[3]privstuds'!$A$12:$V$54,21,FALSE)</f>
        <v>0.1219869162206726</v>
      </c>
    </row>
    <row r="19" spans="1:25" ht="14.25">
      <c r="A19" s="6" t="s">
        <v>26</v>
      </c>
      <c r="B19" s="63" t="s">
        <v>52</v>
      </c>
      <c r="C19" s="63" t="s">
        <v>52</v>
      </c>
      <c r="D19" s="55">
        <f>'[3]prgdpcap_recomputed'!AA15</f>
        <v>0.8525526079862416</v>
      </c>
      <c r="E19" s="51" t="e">
        <f>'[3]prgdpcap_recomputed'!AB15</f>
        <v>#VALUE!</v>
      </c>
      <c r="F19" s="51" t="e">
        <f>'[3]prgdpcap_recomputed'!AC15</f>
        <v>#VALUE!</v>
      </c>
      <c r="G19" s="51" t="e">
        <f>'[3]prgdpcap_recomputed'!AE15</f>
        <v>#VALUE!</v>
      </c>
      <c r="H19" s="61">
        <f>VLOOKUP($A19,'[3]pubexp'!$A$2:$K$52,5,FALSE)</f>
        <v>5043.4</v>
      </c>
      <c r="I19" s="61" t="str">
        <f>VLOOKUP($A19,'[3]pubexp'!$A$2:$K$52,6,FALSE)</f>
        <v>:</v>
      </c>
      <c r="J19" s="61" t="str">
        <f>VLOOKUP($A19,'[3]pubexp'!$A$2:$K$52,7,FALSE)</f>
        <v>:</v>
      </c>
      <c r="K19" s="61" t="str">
        <f>VLOOKUP($A19,'[3]pubexp'!$A$2:$K$52,8,FALSE)</f>
        <v>:</v>
      </c>
      <c r="L19" s="61" t="str">
        <f>VLOOKUP($A19,'[3]pubexp'!$A$2:$K$52,9,FALSE)</f>
        <v>:</v>
      </c>
      <c r="M19" s="61" t="str">
        <f>VLOOKUP($A19,'[3]pubexp'!$A$2:$K$52,10,FALSE)</f>
        <v>:</v>
      </c>
      <c r="N19" s="61" t="str">
        <f>VLOOKUP($A19,'[3]pubexp'!$A$2:$K$52,11,FALSE)</f>
        <v>:</v>
      </c>
      <c r="O19" s="61">
        <f>VLOOKUP($A19,'[3]privexp'!$A$10:$K$52,5,FALSE)</f>
        <v>5043.4</v>
      </c>
      <c r="P19" s="61" t="str">
        <f>VLOOKUP($A19,'[3]privexp'!$A$10:$K$52,6,FALSE)</f>
        <v>:</v>
      </c>
      <c r="Q19" s="61" t="str">
        <f>VLOOKUP($A19,'[3]privexp'!$A$10:$K$52,7,FALSE)</f>
        <v>:</v>
      </c>
      <c r="R19" s="61" t="str">
        <f>VLOOKUP($A19,'[3]privexp'!$A$10:$K$52,8,FALSE)</f>
        <v>:</v>
      </c>
      <c r="S19" s="61" t="str">
        <f>VLOOKUP($A19,'[3]privexp'!$A$10:$K$52,9,FALSE)</f>
        <v>:</v>
      </c>
      <c r="T19" s="61" t="str">
        <f>VLOOKUP($A19,'[3]privexp'!$A$10:$K$52,10,FALSE)</f>
        <v>:</v>
      </c>
      <c r="U19" s="51" t="str">
        <f>VLOOKUP($A19,'[3]privexp'!$A$10:$K$52,11,FALSE)</f>
        <v>:</v>
      </c>
      <c r="V19" s="61" t="str">
        <f>VLOOKUP($A19,'[3]privstuds'!$A$12:$V$54,18,FALSE)</f>
        <v>:</v>
      </c>
      <c r="W19" s="61" t="str">
        <f>VLOOKUP($A19,'[3]privstuds'!$A$12:$V$54,19,FALSE)</f>
        <v>:</v>
      </c>
      <c r="X19" s="61" t="str">
        <f>VLOOKUP($A19,'[3]privstuds'!$A$12:$V$54,20,FALSE)</f>
        <v>:</v>
      </c>
      <c r="Y19" s="61" t="str">
        <f>VLOOKUP($A19,'[3]privstuds'!$A$12:$V$54,21,FALSE)</f>
        <v>:</v>
      </c>
    </row>
    <row r="20" spans="1:25" ht="14.25">
      <c r="A20" s="6" t="s">
        <v>35</v>
      </c>
      <c r="B20" s="63" t="s">
        <v>52</v>
      </c>
      <c r="C20" s="63" t="s">
        <v>52</v>
      </c>
      <c r="D20" s="51">
        <f>'[3]prgdpcap_recomputed'!AA16</f>
        <v>5.52732956852105</v>
      </c>
      <c r="E20" s="55">
        <f>'[3]prgdpcap_recomputed'!AB16</f>
        <v>5.7741968297158435</v>
      </c>
      <c r="F20" s="51" t="e">
        <f>'[3]prgdpcap_recomputed'!AC16</f>
        <v>#VALUE!</v>
      </c>
      <c r="G20" s="51" t="e">
        <f>'[3]prgdpcap_recomputed'!AE16</f>
        <v>#VALUE!</v>
      </c>
      <c r="H20" s="51">
        <f>VLOOKUP($A20,'[3]pubexp'!$A$2:$K$52,5,FALSE)</f>
        <v>5851</v>
      </c>
      <c r="I20" s="51">
        <f>VLOOKUP($A20,'[3]pubexp'!$A$2:$K$52,6,FALSE)</f>
        <v>5295.6</v>
      </c>
      <c r="J20" s="51">
        <f>VLOOKUP($A20,'[3]pubexp'!$A$2:$K$52,7,FALSE)</f>
        <v>5582.4</v>
      </c>
      <c r="K20" s="51">
        <f>VLOOKUP($A20,'[3]pubexp'!$A$2:$K$52,8,FALSE)</f>
        <v>5634.6</v>
      </c>
      <c r="L20" s="51">
        <f>VLOOKUP($A20,'[3]pubexp'!$A$2:$K$52,9,FALSE)</f>
        <v>6124.8</v>
      </c>
      <c r="M20" s="51">
        <f>VLOOKUP($A20,'[3]pubexp'!$A$2:$K$52,10,FALSE)</f>
        <v>6606.4</v>
      </c>
      <c r="N20" s="61">
        <f>VLOOKUP($A20,'[3]pubexp'!$A$2:$K$52,11,FALSE)</f>
        <v>7246.2</v>
      </c>
      <c r="O20" s="61">
        <f>VLOOKUP($A20,'[3]privexp'!$A$10:$K$52,5,FALSE)</f>
        <v>5285.1</v>
      </c>
      <c r="P20" s="61">
        <f>VLOOKUP($A20,'[3]privexp'!$A$10:$K$52,6,FALSE)</f>
        <v>5023.3</v>
      </c>
      <c r="Q20" s="61" t="str">
        <f>VLOOKUP($A20,'[3]privexp'!$A$10:$K$52,7,FALSE)</f>
        <v>:</v>
      </c>
      <c r="R20" s="51" t="str">
        <f>VLOOKUP($A20,'[3]privexp'!$A$10:$K$52,8,FALSE)</f>
        <v>:</v>
      </c>
      <c r="S20" s="51" t="str">
        <f>VLOOKUP($A20,'[3]privexp'!$A$10:$K$52,9,FALSE)</f>
        <v>:</v>
      </c>
      <c r="T20" s="51" t="str">
        <f>VLOOKUP($A20,'[3]privexp'!$A$10:$K$52,10,FALSE)</f>
        <v>:</v>
      </c>
      <c r="U20" s="51" t="str">
        <f>VLOOKUP($A20,'[3]privexp'!$A$10:$K$52,11,FALSE)</f>
        <v>:</v>
      </c>
      <c r="V20" s="61">
        <f>VLOOKUP($A20,'[3]privstuds'!$A$12:$V$54,18,FALSE)</f>
        <v>0.1579904040220925</v>
      </c>
      <c r="W20" s="61">
        <f>VLOOKUP($A20,'[3]privstuds'!$A$12:$V$54,19,FALSE)</f>
        <v>0.16253561289381638</v>
      </c>
      <c r="X20" s="61">
        <f>VLOOKUP($A20,'[3]privstuds'!$A$12:$V$54,20,FALSE)</f>
        <v>0.16575909499935723</v>
      </c>
      <c r="Y20" s="61">
        <f>VLOOKUP($A20,'[3]privstuds'!$A$12:$V$54,21,FALSE)</f>
        <v>0.16784882975018786</v>
      </c>
    </row>
    <row r="21" spans="1:25" ht="15">
      <c r="A21" s="6" t="s">
        <v>25</v>
      </c>
      <c r="B21" s="59">
        <f>'[3]prgdpcap_recomputed'!AD17</f>
        <v>6.076182555540617</v>
      </c>
      <c r="C21" s="60">
        <f>'[3]prgdpcap_recomputed'!AF17</f>
        <v>6.692976819425903</v>
      </c>
      <c r="D21" s="51" t="e">
        <f>'[3]prgdpcap_recomputed'!AA17</f>
        <v>#VALUE!</v>
      </c>
      <c r="E21" s="51">
        <f>'[3]prgdpcap_recomputed'!AB17</f>
        <v>3.844575881619402</v>
      </c>
      <c r="F21" s="51" t="e">
        <f>'[3]prgdpcap_recomputed'!AC17</f>
        <v>#VALUE!</v>
      </c>
      <c r="G21" s="51">
        <f>'[3]prgdpcap_recomputed'!AE17</f>
        <v>6.346870534749109</v>
      </c>
      <c r="H21" s="51">
        <f>VLOOKUP($A21,'[3]pubexp'!$A$2:$K$52,5,FALSE)</f>
        <v>9329.5</v>
      </c>
      <c r="I21" s="51">
        <f>VLOOKUP($A21,'[3]pubexp'!$A$2:$K$52,6,FALSE)</f>
        <v>10442.5</v>
      </c>
      <c r="J21" s="51">
        <f>VLOOKUP($A21,'[3]pubexp'!$A$2:$K$52,7,FALSE)</f>
        <v>11381.7</v>
      </c>
      <c r="K21" s="51">
        <f>VLOOKUP($A21,'[3]pubexp'!$A$2:$K$52,8,FALSE)</f>
        <v>12710.5</v>
      </c>
      <c r="L21" s="51">
        <f>VLOOKUP($A21,'[3]pubexp'!$A$2:$K$52,9,FALSE)</f>
        <v>12754.4</v>
      </c>
      <c r="M21" s="51">
        <f>VLOOKUP($A21,'[3]pubexp'!$A$2:$K$52,10,FALSE)</f>
        <v>12329.6</v>
      </c>
      <c r="N21" s="61">
        <f>VLOOKUP($A21,'[3]pubexp'!$A$2:$K$52,11,FALSE)</f>
        <v>12235.2</v>
      </c>
      <c r="O21" s="61">
        <f>VLOOKUP($A21,'[3]privexp'!$A$10:$K$52,5,FALSE)</f>
        <v>8872.3</v>
      </c>
      <c r="P21" s="61" t="str">
        <f>VLOOKUP($A21,'[3]privexp'!$A$10:$K$52,6,FALSE)</f>
        <v>:</v>
      </c>
      <c r="Q21" s="61" t="str">
        <f>VLOOKUP($A21,'[3]privexp'!$A$10:$K$52,7,FALSE)</f>
        <v>:</v>
      </c>
      <c r="R21" s="51" t="str">
        <f>VLOOKUP($A21,'[3]privexp'!$A$10:$K$52,8,FALSE)</f>
        <v>:</v>
      </c>
      <c r="S21" s="51" t="str">
        <f>VLOOKUP($A21,'[3]privexp'!$A$10:$K$52,9,FALSE)</f>
        <v>:</v>
      </c>
      <c r="T21" s="51" t="str">
        <f>VLOOKUP($A21,'[3]privexp'!$A$10:$K$52,10,FALSE)</f>
        <v>:</v>
      </c>
      <c r="U21" s="51" t="str">
        <f>VLOOKUP($A21,'[3]privexp'!$A$10:$K$52,11,FALSE)</f>
        <v>:</v>
      </c>
      <c r="V21" s="61">
        <f>VLOOKUP($A21,'[3]privstuds'!$A$12:$V$54,18,FALSE)</f>
        <v>0.04672357969504476</v>
      </c>
      <c r="W21" s="61">
        <f>VLOOKUP($A21,'[3]privstuds'!$A$12:$V$54,19,FALSE)</f>
        <v>0.03129637641080122</v>
      </c>
      <c r="X21" s="61">
        <f>VLOOKUP($A21,'[3]privstuds'!$A$12:$V$54,20,FALSE)</f>
        <v>0.044585560463689826</v>
      </c>
      <c r="Y21" s="61">
        <f>VLOOKUP($A21,'[3]privstuds'!$A$12:$V$54,21,FALSE)</f>
        <v>0.04708105602559074</v>
      </c>
    </row>
    <row r="22" spans="1:25" ht="15">
      <c r="A22" s="6" t="s">
        <v>30</v>
      </c>
      <c r="B22" s="59">
        <f>'[3]prgdpcap_recomputed'!AD18</f>
        <v>8.066657590587411</v>
      </c>
      <c r="C22" s="60">
        <f>'[3]prgdpcap_recomputed'!AF18</f>
        <v>9.377057585274484</v>
      </c>
      <c r="D22" s="51">
        <f>'[3]prgdpcap_recomputed'!AA18</f>
        <v>7.929279860679762</v>
      </c>
      <c r="E22" s="51">
        <f>'[3]prgdpcap_recomputed'!AB18</f>
        <v>7.058914397411956</v>
      </c>
      <c r="F22" s="51">
        <f>'[3]prgdpcap_recomputed'!AC18</f>
        <v>7.475366636999039</v>
      </c>
      <c r="G22" s="51">
        <f>'[3]prgdpcap_recomputed'!AE18</f>
        <v>8.991834154146241</v>
      </c>
      <c r="H22" s="51">
        <f>VLOOKUP($A22,'[3]pubexp'!$A$2:$K$52,5,FALSE)</f>
        <v>6784.3</v>
      </c>
      <c r="I22" s="51">
        <f>VLOOKUP($A22,'[3]pubexp'!$A$2:$K$52,6,FALSE)</f>
        <v>7005.9</v>
      </c>
      <c r="J22" s="51">
        <f>VLOOKUP($A22,'[3]pubexp'!$A$2:$K$52,7,FALSE)</f>
        <v>7186.7</v>
      </c>
      <c r="K22" s="51">
        <f>VLOOKUP($A22,'[3]pubexp'!$A$2:$K$52,8,FALSE)</f>
        <v>7370.5</v>
      </c>
      <c r="L22" s="51">
        <f>VLOOKUP($A22,'[3]pubexp'!$A$2:$K$52,9,FALSE)</f>
        <v>7167.3</v>
      </c>
      <c r="M22" s="51">
        <f>VLOOKUP($A22,'[3]pubexp'!$A$2:$K$52,10,FALSE)</f>
        <v>7291.9</v>
      </c>
      <c r="N22" s="61">
        <f>VLOOKUP($A22,'[3]pubexp'!$A$2:$K$52,11,FALSE)</f>
        <v>7381.4</v>
      </c>
      <c r="O22" s="61">
        <f>VLOOKUP($A22,'[3]privexp'!$A$10:$K$52,5,FALSE)</f>
        <v>6754.9</v>
      </c>
      <c r="P22" s="61">
        <f>VLOOKUP($A22,'[3]privexp'!$A$10:$K$52,6,FALSE)</f>
        <v>7023.2</v>
      </c>
      <c r="Q22" s="61">
        <f>VLOOKUP($A22,'[3]privexp'!$A$10:$K$52,7,FALSE)</f>
        <v>7238.3</v>
      </c>
      <c r="R22" s="51">
        <f>VLOOKUP($A22,'[3]privexp'!$A$10:$K$52,8,FALSE)</f>
        <v>7457.1</v>
      </c>
      <c r="S22" s="51">
        <f>VLOOKUP($A22,'[3]privexp'!$A$10:$K$52,9,FALSE)</f>
        <v>7231.3</v>
      </c>
      <c r="T22" s="51">
        <f>VLOOKUP($A22,'[3]privexp'!$A$10:$K$52,10,FALSE)</f>
        <v>7378.5</v>
      </c>
      <c r="U22" s="51">
        <f>VLOOKUP($A22,'[3]privexp'!$A$10:$K$52,11,FALSE)</f>
        <v>7514.5</v>
      </c>
      <c r="V22" s="61">
        <f>VLOOKUP($A22,'[3]privstuds'!$A$12:$V$54,18,FALSE)</f>
        <v>0.06950000397247867</v>
      </c>
      <c r="W22" s="61">
        <f>VLOOKUP($A22,'[3]privstuds'!$A$12:$V$54,19,FALSE)</f>
        <v>0.0764283970924282</v>
      </c>
      <c r="X22" s="61">
        <f>VLOOKUP($A22,'[3]privstuds'!$A$12:$V$54,20,FALSE)</f>
        <v>0.08517071559822036</v>
      </c>
      <c r="Y22" s="61">
        <f>VLOOKUP($A22,'[3]privstuds'!$A$12:$V$54,21,FALSE)</f>
        <v>0.09593411971829197</v>
      </c>
    </row>
    <row r="23" spans="1:25" ht="15">
      <c r="A23" s="6" t="s">
        <v>32</v>
      </c>
      <c r="B23" s="59">
        <f>'[3]prgdpcap_recomputed'!AD19</f>
        <v>8.641145733406388</v>
      </c>
      <c r="C23" s="60">
        <f>'[3]prgdpcap_recomputed'!AF19</f>
        <v>8.7770521442341</v>
      </c>
      <c r="D23" s="51" t="e">
        <f>'[3]prgdpcap_recomputed'!AA19</f>
        <v>#VALUE!</v>
      </c>
      <c r="E23" s="51">
        <f>'[3]prgdpcap_recomputed'!AB19</f>
        <v>9.18759096663489</v>
      </c>
      <c r="F23" s="51">
        <f>'[3]prgdpcap_recomputed'!AC19</f>
        <v>7.811116779539295</v>
      </c>
      <c r="G23" s="51">
        <f>'[3]prgdpcap_recomputed'!AE19</f>
        <v>8.05748831110402</v>
      </c>
      <c r="H23" s="51">
        <f>VLOOKUP($A23,'[3]pubexp'!$A$2:$K$52,5,FALSE)</f>
        <v>2444.7</v>
      </c>
      <c r="I23" s="51">
        <f>VLOOKUP($A23,'[3]pubexp'!$A$2:$K$52,6,FALSE)</f>
        <v>2597.8</v>
      </c>
      <c r="J23" s="51">
        <f>VLOOKUP($A23,'[3]pubexp'!$A$2:$K$52,7,FALSE)</f>
        <v>3489.8</v>
      </c>
      <c r="K23" s="51">
        <f>VLOOKUP($A23,'[3]pubexp'!$A$2:$K$52,8,FALSE)</f>
        <v>3406.8</v>
      </c>
      <c r="L23" s="51">
        <f>VLOOKUP($A23,'[3]pubexp'!$A$2:$K$52,9,FALSE)</f>
        <v>2733.7</v>
      </c>
      <c r="M23" s="51">
        <f>VLOOKUP($A23,'[3]pubexp'!$A$2:$K$52,10,FALSE)</f>
        <v>2894.7</v>
      </c>
      <c r="N23" s="61">
        <f>VLOOKUP($A23,'[3]pubexp'!$A$2:$K$52,11,FALSE)</f>
        <v>3867</v>
      </c>
      <c r="O23" s="61">
        <f>VLOOKUP($A23,'[3]privexp'!$A$10:$K$52,5,FALSE)</f>
        <v>3705.1</v>
      </c>
      <c r="P23" s="61">
        <f>VLOOKUP($A23,'[3]privexp'!$A$10:$K$52,6,FALSE)</f>
        <v>3833.8</v>
      </c>
      <c r="Q23" s="61">
        <f>VLOOKUP($A23,'[3]privexp'!$A$10:$K$52,7,FALSE)</f>
        <v>4595.3</v>
      </c>
      <c r="R23" s="51">
        <f>VLOOKUP($A23,'[3]privexp'!$A$10:$K$52,8,FALSE)</f>
        <v>4855.5</v>
      </c>
      <c r="S23" s="51">
        <f>VLOOKUP($A23,'[3]privexp'!$A$10:$K$52,9,FALSE)</f>
        <v>3530.1</v>
      </c>
      <c r="T23" s="51">
        <f>VLOOKUP($A23,'[3]privexp'!$A$10:$K$52,10,FALSE)</f>
        <v>4291.1</v>
      </c>
      <c r="U23" s="51">
        <f>VLOOKUP($A23,'[3]privexp'!$A$10:$K$52,11,FALSE)</f>
        <v>5506.2</v>
      </c>
      <c r="V23" s="61">
        <f>VLOOKUP($A23,'[3]privstuds'!$A$12:$V$54,18,FALSE)</f>
        <v>0.9510488415779587</v>
      </c>
      <c r="W23" s="61">
        <f>VLOOKUP($A23,'[3]privstuds'!$A$12:$V$54,19,FALSE)</f>
        <v>0.9458918315252074</v>
      </c>
      <c r="X23" s="61">
        <f>VLOOKUP($A23,'[3]privstuds'!$A$12:$V$54,20,FALSE)</f>
        <v>0.9377703945205966</v>
      </c>
      <c r="Y23" s="61">
        <f>VLOOKUP($A23,'[3]privstuds'!$A$12:$V$54,21,FALSE)</f>
        <v>0.9330226467416423</v>
      </c>
    </row>
    <row r="24" spans="1:25" ht="15">
      <c r="A24" s="6" t="s">
        <v>33</v>
      </c>
      <c r="B24" s="59">
        <f>'[3]prgdpcap_recomputed'!AD20</f>
        <v>6.618279767736012</v>
      </c>
      <c r="C24" s="60">
        <f>'[3]prgdpcap_recomputed'!AF20</f>
        <v>7.8901632465126905</v>
      </c>
      <c r="D24" s="51">
        <f>'[3]prgdpcap_recomputed'!AA20</f>
        <v>8.042706419999488</v>
      </c>
      <c r="E24" s="51">
        <f>'[3]prgdpcap_recomputed'!AB20</f>
        <v>7.2186193887402705</v>
      </c>
      <c r="F24" s="51">
        <f>'[3]prgdpcap_recomputed'!AC20</f>
        <v>7.057092004253084</v>
      </c>
      <c r="G24" s="51">
        <f>'[3]prgdpcap_recomputed'!AE20</f>
        <v>8.096666790418707</v>
      </c>
      <c r="H24" s="51">
        <f>VLOOKUP($A24,'[3]pubexp'!$A$2:$K$52,5,FALSE)</f>
        <v>3801.8</v>
      </c>
      <c r="I24" s="51">
        <f>VLOOKUP($A24,'[3]pubexp'!$A$2:$K$52,6,FALSE)</f>
        <v>4054.9</v>
      </c>
      <c r="J24" s="51">
        <f>VLOOKUP($A24,'[3]pubexp'!$A$2:$K$52,7,FALSE)</f>
        <v>4731.8</v>
      </c>
      <c r="K24" s="51">
        <f>VLOOKUP($A24,'[3]pubexp'!$A$2:$K$52,8,FALSE)</f>
        <v>4896</v>
      </c>
      <c r="L24" s="51">
        <f>VLOOKUP($A24,'[3]pubexp'!$A$2:$K$52,9,FALSE)</f>
        <v>4432.7</v>
      </c>
      <c r="M24" s="51">
        <f>VLOOKUP($A24,'[3]pubexp'!$A$2:$K$52,10,FALSE)</f>
        <v>5289.2</v>
      </c>
      <c r="N24" s="61">
        <f>VLOOKUP($A24,'[3]pubexp'!$A$2:$K$52,11,FALSE)</f>
        <v>6885</v>
      </c>
      <c r="O24" s="61">
        <f>VLOOKUP($A24,'[3]privexp'!$A$10:$K$52,5,FALSE)</f>
        <v>3756.5</v>
      </c>
      <c r="P24" s="61">
        <f>VLOOKUP($A24,'[3]privexp'!$A$10:$K$52,6,FALSE)</f>
        <v>4013.3</v>
      </c>
      <c r="Q24" s="61">
        <f>VLOOKUP($A24,'[3]privexp'!$A$10:$K$52,7,FALSE)</f>
        <v>4644.6</v>
      </c>
      <c r="R24" s="51">
        <f>VLOOKUP($A24,'[3]privexp'!$A$10:$K$52,8,FALSE)</f>
        <v>4741.2</v>
      </c>
      <c r="S24" s="51">
        <f>VLOOKUP($A24,'[3]privexp'!$A$10:$K$52,9,FALSE)</f>
        <v>4276</v>
      </c>
      <c r="T24" s="51">
        <f>VLOOKUP($A24,'[3]privexp'!$A$10:$K$52,10,FALSE)</f>
        <v>5065.2</v>
      </c>
      <c r="U24" s="51">
        <f>VLOOKUP($A24,'[3]privexp'!$A$10:$K$52,11,FALSE)</f>
        <v>6532.7</v>
      </c>
      <c r="V24" s="61">
        <f>VLOOKUP($A24,'[3]privstuds'!$A$12:$V$54,18,FALSE)</f>
        <v>0.11513573964554835</v>
      </c>
      <c r="W24" s="61">
        <f>VLOOKUP($A24,'[3]privstuds'!$A$12:$V$54,19,FALSE)</f>
        <v>0.12113274873780511</v>
      </c>
      <c r="X24" s="61">
        <f>VLOOKUP($A24,'[3]privstuds'!$A$12:$V$54,20,FALSE)</f>
        <v>0.11762252139065317</v>
      </c>
      <c r="Y24" s="61">
        <f>VLOOKUP($A24,'[3]privstuds'!$A$12:$V$54,21,FALSE)</f>
        <v>0.11501360111587937</v>
      </c>
    </row>
    <row r="25" spans="1:25" ht="14.25">
      <c r="A25" s="6" t="s">
        <v>34</v>
      </c>
      <c r="B25" s="63" t="s">
        <v>52</v>
      </c>
      <c r="C25" s="63" t="s">
        <v>52</v>
      </c>
      <c r="D25" s="51" t="e">
        <f>'[3]prgdpcap_recomputed'!AA21</f>
        <v>#VALUE!</v>
      </c>
      <c r="E25" s="51" t="e">
        <f>'[3]prgdpcap_recomputed'!AB21</f>
        <v>#VALUE!</v>
      </c>
      <c r="F25" s="51" t="e">
        <f>'[3]prgdpcap_recomputed'!AC21</f>
        <v>#VALUE!</v>
      </c>
      <c r="G25" s="51" t="e">
        <f>'[3]prgdpcap_recomputed'!AE21</f>
        <v>#VALUE!</v>
      </c>
      <c r="H25" s="51" t="str">
        <f>VLOOKUP($A25,'[3]pubexp'!$A$2:$K$52,5,FALSE)</f>
        <v>:</v>
      </c>
      <c r="I25" s="51" t="str">
        <f>VLOOKUP($A25,'[3]pubexp'!$A$2:$K$52,6,FALSE)</f>
        <v>:</v>
      </c>
      <c r="J25" s="51" t="str">
        <f>VLOOKUP($A25,'[3]pubexp'!$A$2:$K$52,7,FALSE)</f>
        <v>:</v>
      </c>
      <c r="K25" s="51" t="str">
        <f>VLOOKUP($A25,'[3]pubexp'!$A$2:$K$52,8,FALSE)</f>
        <v>:</v>
      </c>
      <c r="L25" s="51" t="str">
        <f>VLOOKUP($A25,'[3]pubexp'!$A$2:$K$52,9,FALSE)</f>
        <v>:</v>
      </c>
      <c r="M25" s="51" t="str">
        <f>VLOOKUP($A25,'[3]pubexp'!$A$2:$K$52,10,FALSE)</f>
        <v>:</v>
      </c>
      <c r="N25" s="61" t="str">
        <f>VLOOKUP($A25,'[3]pubexp'!$A$2:$K$52,11,FALSE)</f>
        <v>:</v>
      </c>
      <c r="O25" s="61" t="str">
        <f>VLOOKUP($A25,'[3]privexp'!$A$10:$K$52,5,FALSE)</f>
        <v>:</v>
      </c>
      <c r="P25" s="61" t="str">
        <f>VLOOKUP($A25,'[3]privexp'!$A$10:$K$52,6,FALSE)</f>
        <v>:</v>
      </c>
      <c r="Q25" s="61" t="str">
        <f>VLOOKUP($A25,'[3]privexp'!$A$10:$K$52,7,FALSE)</f>
        <v>:</v>
      </c>
      <c r="R25" s="51" t="str">
        <f>VLOOKUP($A25,'[3]privexp'!$A$10:$K$52,8,FALSE)</f>
        <v>:</v>
      </c>
      <c r="S25" s="51" t="str">
        <f>VLOOKUP($A25,'[3]privexp'!$A$10:$K$52,9,FALSE)</f>
        <v>:</v>
      </c>
      <c r="T25" s="51" t="str">
        <f>VLOOKUP($A25,'[3]privexp'!$A$10:$K$52,10,FALSE)</f>
        <v>:</v>
      </c>
      <c r="U25" s="51" t="str">
        <f>VLOOKUP($A25,'[3]privexp'!$A$10:$K$52,11,FALSE)</f>
        <v>:</v>
      </c>
      <c r="V25" s="61" t="str">
        <f>VLOOKUP($A25,'[3]privstuds'!$A$12:$V$54,18,FALSE)</f>
        <v>:</v>
      </c>
      <c r="W25" s="61" t="str">
        <f>VLOOKUP($A25,'[3]privstuds'!$A$12:$V$54,19,FALSE)</f>
        <v>:</v>
      </c>
      <c r="X25" s="61" t="str">
        <f>VLOOKUP($A25,'[3]privstuds'!$A$12:$V$54,20,FALSE)</f>
        <v>:</v>
      </c>
      <c r="Y25" s="55">
        <f>VLOOKUP($A25,'[3]privstuds'!$A$12:$V$54,21,FALSE)</f>
        <v>1</v>
      </c>
    </row>
    <row r="26" spans="1:25" ht="14.25">
      <c r="A26" s="6" t="s">
        <v>36</v>
      </c>
      <c r="B26" s="63" t="s">
        <v>52</v>
      </c>
      <c r="C26" s="63" t="s">
        <v>52</v>
      </c>
      <c r="D26" s="51" t="e">
        <f>'[3]prgdpcap_recomputed'!AA22</f>
        <v>#N/A</v>
      </c>
      <c r="E26" s="51" t="e">
        <f>'[3]prgdpcap_recomputed'!AB22</f>
        <v>#N/A</v>
      </c>
      <c r="F26" s="51" t="e">
        <f>'[3]prgdpcap_recomputed'!AC22</f>
        <v>#N/A</v>
      </c>
      <c r="G26" s="51" t="e">
        <f>'[3]prgdpcap_recomputed'!AE22</f>
        <v>#N/A</v>
      </c>
      <c r="H26" s="51">
        <f>VLOOKUP($A26,'[3]pubexp'!$A$2:$K$52,5,FALSE)</f>
        <v>9123.9</v>
      </c>
      <c r="I26" s="51">
        <f>VLOOKUP($A26,'[3]pubexp'!$A$2:$K$52,6,FALSE)</f>
        <v>8990.2</v>
      </c>
      <c r="J26" s="51">
        <f>VLOOKUP($A26,'[3]pubexp'!$A$2:$K$52,7,FALSE)</f>
        <v>8682</v>
      </c>
      <c r="K26" s="55">
        <f>VLOOKUP($A26,'[3]pubexp'!$A$2:$K$52,8,FALSE)</f>
        <v>9688.4</v>
      </c>
      <c r="L26" s="51">
        <f>VLOOKUP($A26,'[3]pubexp'!$A$2:$K$52,9,FALSE)</f>
        <v>10139.4</v>
      </c>
      <c r="M26" s="51">
        <f>VLOOKUP($A26,'[3]pubexp'!$A$2:$K$52,10,FALSE)</f>
        <v>11719</v>
      </c>
      <c r="N26" s="61">
        <f>VLOOKUP($A26,'[3]pubexp'!$A$2:$K$52,11,FALSE)</f>
        <v>7792.1</v>
      </c>
      <c r="O26" s="61">
        <f>VLOOKUP($A26,'[3]privexp'!$A$10:$K$52,5,FALSE)</f>
        <v>9123.9</v>
      </c>
      <c r="P26" s="61">
        <f>VLOOKUP($A26,'[3]privexp'!$A$10:$K$52,6,FALSE)</f>
        <v>8990.2</v>
      </c>
      <c r="Q26" s="61">
        <f>VLOOKUP($A26,'[3]privexp'!$A$10:$K$52,7,FALSE)</f>
        <v>8682</v>
      </c>
      <c r="R26" s="55">
        <f>VLOOKUP($A26,'[3]privexp'!$A$10:$K$52,8,FALSE)</f>
        <v>9672.1</v>
      </c>
      <c r="S26" s="51">
        <f>VLOOKUP($A26,'[3]privexp'!$A$10:$K$52,9,FALSE)</f>
        <v>10122.4</v>
      </c>
      <c r="T26" s="51">
        <f>VLOOKUP($A26,'[3]privexp'!$A$10:$K$52,10,FALSE)</f>
        <v>11559.1</v>
      </c>
      <c r="U26" s="51">
        <f>VLOOKUP($A26,'[3]privexp'!$A$10:$K$52,11,FALSE)</f>
        <v>7792.1</v>
      </c>
      <c r="V26" s="61" t="str">
        <f>VLOOKUP($A26,'[3]privstuds'!$A$12:$V$54,18,FALSE)</f>
        <v>:</v>
      </c>
      <c r="W26" s="61" t="str">
        <f>VLOOKUP($A26,'[3]privstuds'!$A$12:$V$54,19,FALSE)</f>
        <v>:</v>
      </c>
      <c r="X26" s="61" t="str">
        <f>VLOOKUP($A26,'[3]privstuds'!$A$12:$V$54,20,FALSE)</f>
        <v>:</v>
      </c>
      <c r="Y26" s="61" t="str">
        <f>VLOOKUP($A26,'[3]privstuds'!$A$12:$V$54,21,FALSE)</f>
        <v>:</v>
      </c>
    </row>
    <row r="27" spans="1:25" ht="15">
      <c r="A27" s="6" t="s">
        <v>37</v>
      </c>
      <c r="B27" s="59">
        <f>'[3]prgdpcap_recomputed'!AD23</f>
        <v>11.076285102692076</v>
      </c>
      <c r="C27" s="60">
        <f>'[3]prgdpcap_recomputed'!AF23</f>
        <v>12.222719091280602</v>
      </c>
      <c r="D27" s="51">
        <f>'[3]prgdpcap_recomputed'!AA23</f>
        <v>11.464139793551311</v>
      </c>
      <c r="E27" s="51">
        <f>'[3]prgdpcap_recomputed'!AB23</f>
        <v>10.793527112669983</v>
      </c>
      <c r="F27" s="51">
        <f>'[3]prgdpcap_recomputed'!AC23</f>
        <v>11.136954024411944</v>
      </c>
      <c r="G27" s="51">
        <f>'[3]prgdpcap_recomputed'!AE23</f>
        <v>12.240490675874938</v>
      </c>
      <c r="H27" s="51">
        <f>VLOOKUP($A27,'[3]pubexp'!$A$2:$K$52,5,FALSE)</f>
        <v>12689.8</v>
      </c>
      <c r="I27" s="51">
        <f>VLOOKUP($A27,'[3]pubexp'!$A$2:$K$52,6,FALSE)</f>
        <v>12726.1</v>
      </c>
      <c r="J27" s="51">
        <f>VLOOKUP($A27,'[3]pubexp'!$A$2:$K$52,7,FALSE)</f>
        <v>13373.2</v>
      </c>
      <c r="K27" s="51">
        <f>VLOOKUP($A27,'[3]pubexp'!$A$2:$K$52,8,FALSE)</f>
        <v>13686.9</v>
      </c>
      <c r="L27" s="51">
        <f>VLOOKUP($A27,'[3]pubexp'!$A$2:$K$52,9,FALSE)</f>
        <v>13437.7</v>
      </c>
      <c r="M27" s="51">
        <f>VLOOKUP($A27,'[3]pubexp'!$A$2:$K$52,10,FALSE)</f>
        <v>12870.1</v>
      </c>
      <c r="N27" s="61">
        <f>VLOOKUP($A27,'[3]pubexp'!$A$2:$K$52,11,FALSE)</f>
        <v>12874</v>
      </c>
      <c r="O27" s="61">
        <f>VLOOKUP($A27,'[3]privexp'!$A$10:$K$52,5,FALSE)</f>
        <v>12947.8</v>
      </c>
      <c r="P27" s="61">
        <f>VLOOKUP($A27,'[3]privexp'!$A$10:$K$52,6,FALSE)</f>
        <v>13072.2</v>
      </c>
      <c r="Q27" s="61">
        <f>VLOOKUP($A27,'[3]privexp'!$A$10:$K$52,7,FALSE)</f>
        <v>13609.4</v>
      </c>
      <c r="R27" s="51">
        <f>VLOOKUP($A27,'[3]privexp'!$A$10:$K$52,8,FALSE)</f>
        <v>13896.9</v>
      </c>
      <c r="S27" s="51">
        <f>VLOOKUP($A27,'[3]privexp'!$A$10:$K$52,9,FALSE)</f>
        <v>13678.6</v>
      </c>
      <c r="T27" s="51">
        <f>VLOOKUP($A27,'[3]privexp'!$A$10:$K$52,10,FALSE)</f>
        <v>13218.1</v>
      </c>
      <c r="U27" s="51">
        <f>VLOOKUP($A27,'[3]privexp'!$A$10:$K$52,11,FALSE)</f>
        <v>13308.8</v>
      </c>
      <c r="V27" s="61" t="str">
        <f>VLOOKUP($A27,'[3]privstuds'!$A$12:$V$54,18,FALSE)</f>
        <v>:</v>
      </c>
      <c r="W27" s="61" t="str">
        <f>VLOOKUP($A27,'[3]privstuds'!$A$12:$V$54,19,FALSE)</f>
        <v>:</v>
      </c>
      <c r="X27" s="61" t="str">
        <f>VLOOKUP($A27,'[3]privstuds'!$A$12:$V$54,20,FALSE)</f>
        <v>:</v>
      </c>
      <c r="Y27" s="61">
        <f>VLOOKUP($A27,'[3]privstuds'!$A$12:$V$54,21,FALSE)</f>
        <v>0.13267454173899443</v>
      </c>
    </row>
    <row r="28" spans="1:25" ht="14.25">
      <c r="A28" s="6" t="s">
        <v>39</v>
      </c>
      <c r="B28" s="63" t="s">
        <v>52</v>
      </c>
      <c r="C28" s="63" t="s">
        <v>52</v>
      </c>
      <c r="D28" s="51">
        <f>'[3]prgdpcap_recomputed'!AA24</f>
        <v>7.418381178222174</v>
      </c>
      <c r="E28" s="55">
        <f>'[3]prgdpcap_recomputed'!AB24</f>
        <v>7.081958171532008</v>
      </c>
      <c r="F28" s="61" t="e">
        <f>'[3]prgdpcap_recomputed'!AC24</f>
        <v>#VALUE!</v>
      </c>
      <c r="G28" s="61" t="e">
        <f>'[3]prgdpcap_recomputed'!AE24</f>
        <v>#VALUE!</v>
      </c>
      <c r="H28" s="61">
        <f>VLOOKUP($A28,'[3]pubexp'!$A$2:$K$52,5,FALSE)</f>
        <v>5565.2</v>
      </c>
      <c r="I28" s="61">
        <f>VLOOKUP($A28,'[3]pubexp'!$A$2:$K$52,6,FALSE)</f>
        <v>4313.4</v>
      </c>
      <c r="J28" s="61">
        <f>VLOOKUP($A28,'[3]pubexp'!$A$2:$K$52,7,FALSE)</f>
        <v>4641.6</v>
      </c>
      <c r="K28" s="61">
        <f>VLOOKUP($A28,'[3]pubexp'!$A$2:$K$52,8,FALSE)</f>
        <v>5501.1</v>
      </c>
      <c r="L28" s="61">
        <f>VLOOKUP($A28,'[3]pubexp'!$A$2:$K$52,9,FALSE)</f>
        <v>5836.2</v>
      </c>
      <c r="M28" s="61">
        <f>VLOOKUP($A28,'[3]pubexp'!$A$2:$K$52,10,FALSE)</f>
        <v>6877</v>
      </c>
      <c r="N28" s="61">
        <f>VLOOKUP($A28,'[3]pubexp'!$A$2:$K$52,11,FALSE)</f>
        <v>7265.5</v>
      </c>
      <c r="O28" s="61">
        <f>VLOOKUP($A28,'[3]privexp'!$A$10:$K$52,5,FALSE)</f>
        <v>4731.9</v>
      </c>
      <c r="P28" s="61">
        <f>VLOOKUP($A28,'[3]privexp'!$A$10:$K$52,6,FALSE)</f>
        <v>3598.2</v>
      </c>
      <c r="Q28" s="61">
        <f>VLOOKUP($A28,'[3]privexp'!$A$10:$K$52,7,FALSE)</f>
        <v>3817</v>
      </c>
      <c r="R28" s="61">
        <f>VLOOKUP($A28,'[3]privexp'!$A$10:$K$52,8,FALSE)</f>
        <v>4622.1</v>
      </c>
      <c r="S28" s="61">
        <f>VLOOKUP($A28,'[3]privexp'!$A$10:$K$52,9,FALSE)</f>
        <v>4923.4</v>
      </c>
      <c r="T28" s="61">
        <f>VLOOKUP($A28,'[3]privexp'!$A$10:$K$52,10,FALSE)</f>
        <v>5992.8</v>
      </c>
      <c r="U28" s="61">
        <f>VLOOKUP($A28,'[3]privexp'!$A$10:$K$52,11,FALSE)</f>
        <v>6221.2</v>
      </c>
      <c r="V28" s="61">
        <f>VLOOKUP($A28,'[3]privstuds'!$A$12:$V$54,18,FALSE)</f>
        <v>0.33181562156621947</v>
      </c>
      <c r="W28" s="61">
        <f>VLOOKUP($A28,'[3]privstuds'!$A$12:$V$54,19,FALSE)</f>
        <v>0.33362217081132167</v>
      </c>
      <c r="X28" s="61">
        <f>VLOOKUP($A28,'[3]privstuds'!$A$12:$V$54,20,FALSE)</f>
        <v>0.3285735029385538</v>
      </c>
      <c r="Y28" s="61">
        <f>VLOOKUP($A28,'[3]privstuds'!$A$12:$V$54,21,FALSE)</f>
        <v>0.31366501725203744</v>
      </c>
    </row>
    <row r="29" spans="1:25" ht="14.25">
      <c r="A29" s="6" t="s">
        <v>40</v>
      </c>
      <c r="B29" s="63" t="s">
        <v>52</v>
      </c>
      <c r="C29" s="63" t="s">
        <v>52</v>
      </c>
      <c r="D29" s="51">
        <f>'[3]prgdpcap_recomputed'!AA25</f>
        <v>11.106907345624078</v>
      </c>
      <c r="E29" s="55">
        <f>'[3]prgdpcap_recomputed'!AB25</f>
        <v>12.176393731650476</v>
      </c>
      <c r="F29" s="61" t="e">
        <f>'[3]prgdpcap_recomputed'!AC25</f>
        <v>#VALUE!</v>
      </c>
      <c r="G29" s="61" t="e">
        <f>'[3]prgdpcap_recomputed'!AE25</f>
        <v>#VALUE!</v>
      </c>
      <c r="H29" s="61">
        <f>VLOOKUP($A29,'[3]pubexp'!$A$2:$K$52,5,FALSE)</f>
        <v>7591.7</v>
      </c>
      <c r="I29" s="61">
        <f>VLOOKUP($A29,'[3]pubexp'!$A$2:$K$52,6,FALSE)</f>
        <v>8100.2</v>
      </c>
      <c r="J29" s="61">
        <f>VLOOKUP($A29,'[3]pubexp'!$A$2:$K$52,7,FALSE)</f>
        <v>8645.1</v>
      </c>
      <c r="K29" s="61">
        <f>VLOOKUP($A29,'[3]pubexp'!$A$2:$K$52,8,FALSE)</f>
        <v>8090.1</v>
      </c>
      <c r="L29" s="61">
        <f>VLOOKUP($A29,'[3]pubexp'!$A$2:$K$52,9,FALSE)</f>
        <v>7905.5</v>
      </c>
      <c r="M29" s="61">
        <f>VLOOKUP($A29,'[3]pubexp'!$A$2:$K$52,10,FALSE)</f>
        <v>8117.4</v>
      </c>
      <c r="N29" s="61">
        <f>VLOOKUP($A29,'[3]pubexp'!$A$2:$K$52,11,FALSE)</f>
        <v>7251.2</v>
      </c>
      <c r="O29" s="61">
        <f>VLOOKUP($A29,'[3]privexp'!$A$10:$K$52,5,FALSE)</f>
        <v>6376.9</v>
      </c>
      <c r="P29" s="61">
        <f>VLOOKUP($A29,'[3]privexp'!$A$10:$K$52,6,FALSE)</f>
        <v>7195.2</v>
      </c>
      <c r="Q29" s="61">
        <f>VLOOKUP($A29,'[3]privexp'!$A$10:$K$52,7,FALSE)</f>
        <v>7943.9</v>
      </c>
      <c r="R29" s="61">
        <f>VLOOKUP($A29,'[3]privexp'!$A$10:$K$52,8,FALSE)</f>
        <v>7228.1</v>
      </c>
      <c r="S29" s="61">
        <f>VLOOKUP($A29,'[3]privexp'!$A$10:$K$52,9,FALSE)</f>
        <v>7155.2</v>
      </c>
      <c r="T29" s="61">
        <f>VLOOKUP($A29,'[3]privexp'!$A$10:$K$52,10,FALSE)</f>
        <v>7712.9</v>
      </c>
      <c r="U29" s="61">
        <f>VLOOKUP($A29,'[3]privexp'!$A$10:$K$52,11,FALSE)</f>
        <v>7089.3</v>
      </c>
      <c r="V29" s="61">
        <f>VLOOKUP($A29,'[3]privstuds'!$A$12:$V$54,18,FALSE)</f>
        <v>0.24563498064560632</v>
      </c>
      <c r="W29" s="61">
        <f>VLOOKUP($A29,'[3]privstuds'!$A$12:$V$54,19,FALSE)</f>
        <v>0.24279762574999597</v>
      </c>
      <c r="X29" s="61">
        <f>VLOOKUP($A29,'[3]privstuds'!$A$12:$V$54,20,FALSE)</f>
        <v>0.23407893604986094</v>
      </c>
      <c r="Y29" s="61">
        <f>VLOOKUP($A29,'[3]privstuds'!$A$12:$V$54,21,FALSE)</f>
        <v>0.2228037590721431</v>
      </c>
    </row>
    <row r="30" spans="1:25" ht="14.25">
      <c r="A30" s="6" t="s">
        <v>41</v>
      </c>
      <c r="B30" s="63" t="s">
        <v>52</v>
      </c>
      <c r="C30" s="60">
        <f>'[3]prgdpcap_recomputed'!AF26</f>
        <v>2.090740791867721</v>
      </c>
      <c r="D30" s="55">
        <f>'[3]prgdpcap_recomputed'!AA26</f>
        <v>12.187958566227127</v>
      </c>
      <c r="E30" s="51" t="e">
        <f>'[3]prgdpcap_recomputed'!AB26</f>
        <v>#VALUE!</v>
      </c>
      <c r="F30" s="61">
        <f>'[3]prgdpcap_recomputed'!AC26</f>
        <v>11.992259073245885</v>
      </c>
      <c r="G30" s="61" t="e">
        <f>'[3]prgdpcap_recomputed'!AE26</f>
        <v>#VALUE!</v>
      </c>
      <c r="H30" s="61">
        <f>VLOOKUP($A30,'[3]pubexp'!$A$2:$K$52,5,FALSE)</f>
        <v>2664.1</v>
      </c>
      <c r="I30" s="61" t="str">
        <f>VLOOKUP($A30,'[3]pubexp'!$A$2:$K$52,6,FALSE)</f>
        <v>:</v>
      </c>
      <c r="J30" s="61">
        <f>VLOOKUP($A30,'[3]pubexp'!$A$2:$K$52,7,FALSE)</f>
        <v>5435.4</v>
      </c>
      <c r="K30" s="61" t="str">
        <f>VLOOKUP($A30,'[3]pubexp'!$A$2:$K$52,8,FALSE)</f>
        <v>:</v>
      </c>
      <c r="L30" s="61">
        <f>VLOOKUP($A30,'[3]pubexp'!$A$2:$K$52,9,FALSE)</f>
        <v>4615.6</v>
      </c>
      <c r="M30" s="61">
        <f>VLOOKUP($A30,'[3]pubexp'!$A$2:$K$52,10,FALSE)</f>
        <v>4016.8</v>
      </c>
      <c r="N30" s="61">
        <f>VLOOKUP($A30,'[3]pubexp'!$A$2:$K$52,11,FALSE)</f>
        <v>3836.8</v>
      </c>
      <c r="O30" s="61">
        <f>VLOOKUP($A30,'[3]privexp'!$A$10:$K$52,5,FALSE)</f>
        <v>2374.6</v>
      </c>
      <c r="P30" s="61" t="str">
        <f>VLOOKUP($A30,'[3]privexp'!$A$10:$K$52,6,FALSE)</f>
        <v>:</v>
      </c>
      <c r="Q30" s="61" t="str">
        <f>VLOOKUP($A30,'[3]privexp'!$A$10:$K$52,7,FALSE)</f>
        <v>:</v>
      </c>
      <c r="R30" s="61" t="str">
        <f>VLOOKUP($A30,'[3]privexp'!$A$10:$K$52,8,FALSE)</f>
        <v>:</v>
      </c>
      <c r="S30" s="61">
        <f>VLOOKUP($A30,'[3]privexp'!$A$10:$K$52,9,FALSE)</f>
        <v>3252.6</v>
      </c>
      <c r="T30" s="61">
        <f>VLOOKUP($A30,'[3]privexp'!$A$10:$K$52,10,FALSE)</f>
        <v>3032.5</v>
      </c>
      <c r="U30" s="61">
        <f>VLOOKUP($A30,'[3]privexp'!$A$10:$K$52,11,FALSE)</f>
        <v>3255.3</v>
      </c>
      <c r="V30" s="61">
        <f>VLOOKUP($A30,'[3]privstuds'!$A$12:$V$54,18,FALSE)</f>
        <v>0.3859932880443527</v>
      </c>
      <c r="W30" s="61">
        <f>VLOOKUP($A30,'[3]privstuds'!$A$12:$V$54,19,FALSE)</f>
        <v>0.4232089587575169</v>
      </c>
      <c r="X30" s="61">
        <f>VLOOKUP($A30,'[3]privstuds'!$A$12:$V$54,20,FALSE)</f>
        <v>0.3749478501245094</v>
      </c>
      <c r="Y30" s="61">
        <f>VLOOKUP($A30,'[3]privstuds'!$A$12:$V$54,21,FALSE)</f>
        <v>0.3131461893324708</v>
      </c>
    </row>
    <row r="31" spans="1:25" ht="15">
      <c r="A31" s="6" t="s">
        <v>43</v>
      </c>
      <c r="B31" s="59">
        <f>'[3]prgdpcap_recomputed'!AD27</f>
        <v>5.396984724743656</v>
      </c>
      <c r="C31" s="60">
        <f>'[3]prgdpcap_recomputed'!AF27</f>
        <v>6.252412237022761</v>
      </c>
      <c r="D31" s="51" t="e">
        <f>'[3]prgdpcap_recomputed'!AA27</f>
        <v>#VALUE!</v>
      </c>
      <c r="E31" s="51" t="e">
        <f>'[3]prgdpcap_recomputed'!AB27</f>
        <v>#VALUE!</v>
      </c>
      <c r="F31" s="51">
        <f>'[3]prgdpcap_recomputed'!AC27</f>
        <v>4.826326203017178</v>
      </c>
      <c r="G31" s="51">
        <f>'[3]prgdpcap_recomputed'!AE27</f>
        <v>6.176326734639166</v>
      </c>
      <c r="H31" s="51">
        <f>VLOOKUP($A31,'[3]pubexp'!$A$2:$K$52,5,FALSE)</f>
        <v>4874.9</v>
      </c>
      <c r="I31" s="51">
        <f>VLOOKUP($A31,'[3]pubexp'!$A$2:$K$52,6,FALSE)</f>
        <v>5028.8</v>
      </c>
      <c r="J31" s="51">
        <f>VLOOKUP($A31,'[3]pubexp'!$A$2:$K$52,7,FALSE)</f>
        <v>4794.5</v>
      </c>
      <c r="K31" s="51">
        <f>VLOOKUP($A31,'[3]pubexp'!$A$2:$K$52,8,FALSE)</f>
        <v>5120.8</v>
      </c>
      <c r="L31" s="51">
        <f>VLOOKUP($A31,'[3]pubexp'!$A$2:$K$52,9,FALSE)</f>
        <v>5034</v>
      </c>
      <c r="M31" s="51">
        <f>VLOOKUP($A31,'[3]pubexp'!$A$2:$K$52,10,FALSE)</f>
        <v>5396.3</v>
      </c>
      <c r="N31" s="61">
        <f>VLOOKUP($A31,'[3]pubexp'!$A$2:$K$52,11,FALSE)</f>
        <v>6146.5</v>
      </c>
      <c r="O31" s="61">
        <f>VLOOKUP($A31,'[3]privexp'!$A$10:$K$52,5,FALSE)</f>
        <v>4874.9</v>
      </c>
      <c r="P31" s="61">
        <f>VLOOKUP($A31,'[3]privexp'!$A$10:$K$52,6,FALSE)</f>
        <v>5028.8</v>
      </c>
      <c r="Q31" s="61">
        <f>VLOOKUP($A31,'[3]privexp'!$A$10:$K$52,7,FALSE)</f>
        <v>4794.5</v>
      </c>
      <c r="R31" s="51">
        <f>VLOOKUP($A31,'[3]privexp'!$A$10:$K$52,8,FALSE)</f>
        <v>5120.8</v>
      </c>
      <c r="S31" s="51">
        <f>VLOOKUP($A31,'[3]privexp'!$A$10:$K$52,9,FALSE)</f>
        <v>5041.5</v>
      </c>
      <c r="T31" s="51">
        <f>VLOOKUP($A31,'[3]privexp'!$A$10:$K$52,10,FALSE)</f>
        <v>5396.3</v>
      </c>
      <c r="U31" s="51">
        <f>VLOOKUP($A31,'[3]privexp'!$A$10:$K$52,11,FALSE)</f>
        <v>6146.5</v>
      </c>
      <c r="V31" s="61">
        <f>VLOOKUP($A31,'[3]privstuds'!$A$12:$V$54,18,FALSE)</f>
        <v>0.10696496816674438</v>
      </c>
      <c r="W31" s="61">
        <f>VLOOKUP($A31,'[3]privstuds'!$A$12:$V$54,19,FALSE)</f>
        <v>0.1335506410720137</v>
      </c>
      <c r="X31" s="61">
        <f>VLOOKUP($A31,'[3]privstuds'!$A$12:$V$54,20,FALSE)</f>
        <v>0.16470668497309468</v>
      </c>
      <c r="Y31" s="61">
        <f>VLOOKUP($A31,'[3]privstuds'!$A$12:$V$54,21,FALSE)</f>
        <v>0.16942179801595192</v>
      </c>
    </row>
    <row r="32" spans="1:25" ht="15">
      <c r="A32" s="6" t="s">
        <v>42</v>
      </c>
      <c r="B32" s="59">
        <f>'[3]prgdpcap_recomputed'!AD28</f>
        <v>3.1289812171163756</v>
      </c>
      <c r="C32" s="60">
        <f>'[3]prgdpcap_recomputed'!AF28</f>
        <v>3.3812444699798907</v>
      </c>
      <c r="D32" s="51" t="e">
        <f>'[3]prgdpcap_recomputed'!AA28</f>
        <v>#VALUE!</v>
      </c>
      <c r="E32" s="51">
        <f>'[3]prgdpcap_recomputed'!AB28</f>
        <v>4.969390303500183</v>
      </c>
      <c r="F32" s="51">
        <f>'[3]prgdpcap_recomputed'!AC28</f>
        <v>4.79671818533085</v>
      </c>
      <c r="G32" s="51">
        <f>'[3]prgdpcap_recomputed'!AE28</f>
        <v>3.3618338649019592</v>
      </c>
      <c r="H32" s="51">
        <f>VLOOKUP($A32,'[3]pubexp'!$A$2:$K$52,5,FALSE)</f>
        <v>7267.5</v>
      </c>
      <c r="I32" s="51">
        <f>VLOOKUP($A32,'[3]pubexp'!$A$2:$K$52,6,FALSE)</f>
        <v>6683.2</v>
      </c>
      <c r="J32" s="51">
        <f>VLOOKUP($A32,'[3]pubexp'!$A$2:$K$52,7,FALSE)</f>
        <v>6031</v>
      </c>
      <c r="K32" s="51">
        <f>VLOOKUP($A32,'[3]pubexp'!$A$2:$K$52,8,FALSE)</f>
        <v>6433.5</v>
      </c>
      <c r="L32" s="51">
        <f>VLOOKUP($A32,'[3]pubexp'!$A$2:$K$52,9,FALSE)</f>
        <v>7244.4</v>
      </c>
      <c r="M32" s="51">
        <f>VLOOKUP($A32,'[3]pubexp'!$A$2:$K$52,10,FALSE)</f>
        <v>7571.2</v>
      </c>
      <c r="N32" s="61">
        <f>VLOOKUP($A32,'[3]pubexp'!$A$2:$K$52,11,FALSE)</f>
        <v>7941.8</v>
      </c>
      <c r="O32" s="61">
        <f>VLOOKUP($A32,'[3]privexp'!$A$10:$K$52,5,FALSE)</f>
        <v>7029.7</v>
      </c>
      <c r="P32" s="61">
        <f>VLOOKUP($A32,'[3]privexp'!$A$10:$K$52,6,FALSE)</f>
        <v>6507.2</v>
      </c>
      <c r="Q32" s="61">
        <f>VLOOKUP($A32,'[3]privexp'!$A$10:$K$52,7,FALSE)</f>
        <v>5959.5</v>
      </c>
      <c r="R32" s="51">
        <f>VLOOKUP($A32,'[3]privexp'!$A$10:$K$52,8,FALSE)</f>
        <v>6397.5</v>
      </c>
      <c r="S32" s="51">
        <f>VLOOKUP($A32,'[3]privexp'!$A$10:$K$52,9,FALSE)</f>
        <v>7168.8</v>
      </c>
      <c r="T32" s="51">
        <f>VLOOKUP($A32,'[3]privexp'!$A$10:$K$52,10,FALSE)</f>
        <v>7343.5</v>
      </c>
      <c r="U32" s="51">
        <f>VLOOKUP($A32,'[3]privexp'!$A$10:$K$52,11,FALSE)</f>
        <v>7668.8</v>
      </c>
      <c r="V32" s="61">
        <f>VLOOKUP($A32,'[3]privstuds'!$A$12:$V$54,18,FALSE)</f>
        <v>0.114955173459223</v>
      </c>
      <c r="W32" s="61">
        <f>VLOOKUP($A32,'[3]privstuds'!$A$12:$V$54,19,FALSE)</f>
        <v>0.1199220218373823</v>
      </c>
      <c r="X32" s="61">
        <f>VLOOKUP($A32,'[3]privstuds'!$A$12:$V$54,20,FALSE)</f>
        <v>0.13414814621364463</v>
      </c>
      <c r="Y32" s="61">
        <f>VLOOKUP($A32,'[3]privstuds'!$A$12:$V$54,21,FALSE)</f>
        <v>0.1394421938880281</v>
      </c>
    </row>
    <row r="33" spans="1:25" ht="15">
      <c r="A33" s="6" t="s">
        <v>27</v>
      </c>
      <c r="B33" s="59">
        <f>'[3]prgdpcap_recomputed'!AD29</f>
        <v>6.601796519262288</v>
      </c>
      <c r="C33" s="60">
        <f>'[3]prgdpcap_recomputed'!AF29</f>
        <v>7.285069998738672</v>
      </c>
      <c r="D33" s="51" t="e">
        <f>'[3]prgdpcap_recomputed'!AA29</f>
        <v>#VALUE!</v>
      </c>
      <c r="E33" s="51" t="e">
        <f>'[3]prgdpcap_recomputed'!AB29</f>
        <v>#VALUE!</v>
      </c>
      <c r="F33" s="51" t="e">
        <f>'[3]prgdpcap_recomputed'!AC29</f>
        <v>#VALUE!</v>
      </c>
      <c r="G33" s="51">
        <f>'[3]prgdpcap_recomputed'!AE29</f>
        <v>7.0600346861953955</v>
      </c>
      <c r="H33" s="51">
        <f>VLOOKUP($A33,'[3]pubexp'!$A$2:$K$52,5,FALSE)</f>
        <v>8767.1</v>
      </c>
      <c r="I33" s="51">
        <f>VLOOKUP($A33,'[3]pubexp'!$A$2:$K$52,6,FALSE)</f>
        <v>9612.4</v>
      </c>
      <c r="J33" s="51">
        <f>VLOOKUP($A33,'[3]pubexp'!$A$2:$K$52,7,FALSE)</f>
        <v>10863</v>
      </c>
      <c r="K33" s="51">
        <f>VLOOKUP($A33,'[3]pubexp'!$A$2:$K$52,8,FALSE)</f>
        <v>10872.6</v>
      </c>
      <c r="L33" s="51">
        <f>VLOOKUP($A33,'[3]pubexp'!$A$2:$K$52,9,FALSE)</f>
        <v>10621.5</v>
      </c>
      <c r="M33" s="51">
        <f>VLOOKUP($A33,'[3]pubexp'!$A$2:$K$52,10,FALSE)</f>
        <v>10631.9</v>
      </c>
      <c r="N33" s="61">
        <f>VLOOKUP($A33,'[3]pubexp'!$A$2:$K$52,11,FALSE)</f>
        <v>10088.3</v>
      </c>
      <c r="O33" s="61">
        <f>VLOOKUP($A33,'[3]privexp'!$A$10:$K$52,5,FALSE)</f>
        <v>8461.7</v>
      </c>
      <c r="P33" s="61">
        <f>VLOOKUP($A33,'[3]privexp'!$A$10:$K$52,6,FALSE)</f>
        <v>9310.2</v>
      </c>
      <c r="Q33" s="61">
        <f>VLOOKUP($A33,'[3]privexp'!$A$10:$K$52,7,FALSE)</f>
        <v>10410.4</v>
      </c>
      <c r="R33" s="51">
        <f>VLOOKUP($A33,'[3]privexp'!$A$10:$K$52,8,FALSE)</f>
        <v>10422.3</v>
      </c>
      <c r="S33" s="51">
        <f>VLOOKUP($A33,'[3]privexp'!$A$10:$K$52,9,FALSE)</f>
        <v>10235.3</v>
      </c>
      <c r="T33" s="51">
        <f>VLOOKUP($A33,'[3]privexp'!$A$10:$K$52,10,FALSE)</f>
        <v>10255.2</v>
      </c>
      <c r="U33" s="51">
        <f>VLOOKUP($A33,'[3]privexp'!$A$10:$K$52,11,FALSE)</f>
        <v>9908.7</v>
      </c>
      <c r="V33" s="61">
        <f>VLOOKUP($A33,'[3]privstuds'!$A$12:$V$54,18,FALSE)</f>
        <v>0.1408716021558445</v>
      </c>
      <c r="W33" s="61">
        <f>VLOOKUP($A33,'[3]privstuds'!$A$12:$V$54,19,FALSE)</f>
        <v>0.1170618724435456</v>
      </c>
      <c r="X33" s="61">
        <f>VLOOKUP($A33,'[3]privstuds'!$A$12:$V$54,20,FALSE)</f>
        <v>0.1483289009474857</v>
      </c>
      <c r="Y33" s="61">
        <f>VLOOKUP($A33,'[3]privstuds'!$A$12:$V$54,21,FALSE)</f>
        <v>0.14747431660481872</v>
      </c>
    </row>
    <row r="34" spans="1:25" ht="15">
      <c r="A34" s="6" t="s">
        <v>45</v>
      </c>
      <c r="B34" s="59">
        <f>'[3]prgdpcap_recomputed'!AD30</f>
        <v>3.7751474007997463</v>
      </c>
      <c r="C34" s="60">
        <f>'[3]prgdpcap_recomputed'!AF30</f>
        <v>3.245041504444811</v>
      </c>
      <c r="D34" s="51">
        <f>'[3]prgdpcap_recomputed'!AA30</f>
        <v>3.8835380066225635</v>
      </c>
      <c r="E34" s="51">
        <f>'[3]prgdpcap_recomputed'!AB30</f>
        <v>3.5553961171186943</v>
      </c>
      <c r="F34" s="51">
        <f>'[3]prgdpcap_recomputed'!AC30</f>
        <v>3.4769197865171257</v>
      </c>
      <c r="G34" s="51">
        <f>'[3]prgdpcap_recomputed'!AE30</f>
        <v>3.815521520019878</v>
      </c>
      <c r="H34" s="51">
        <f>VLOOKUP($A34,'[3]pubexp'!$A$2:$K$52,5,FALSE)</f>
        <v>13340.5</v>
      </c>
      <c r="I34" s="51">
        <f>VLOOKUP($A34,'[3]pubexp'!$A$2:$K$52,6,FALSE)</f>
        <v>14309.9</v>
      </c>
      <c r="J34" s="51">
        <f>VLOOKUP($A34,'[3]pubexp'!$A$2:$K$52,7,FALSE)</f>
        <v>15450.6</v>
      </c>
      <c r="K34" s="51">
        <f>VLOOKUP($A34,'[3]pubexp'!$A$2:$K$52,8,FALSE)</f>
        <v>16003.5</v>
      </c>
      <c r="L34" s="51">
        <f>VLOOKUP($A34,'[3]pubexp'!$A$2:$K$52,9,FALSE)</f>
        <v>15368.3</v>
      </c>
      <c r="M34" s="55">
        <f>VLOOKUP($A34,'[3]pubexp'!$A$2:$K$52,10,FALSE)</f>
        <v>15358.5</v>
      </c>
      <c r="N34" s="61">
        <f>VLOOKUP($A34,'[3]pubexp'!$A$2:$K$52,11,FALSE)</f>
        <v>15945</v>
      </c>
      <c r="O34" s="61">
        <f>VLOOKUP($A34,'[3]privexp'!$A$10:$K$52,5,FALSE)</f>
        <v>13135.2</v>
      </c>
      <c r="P34" s="61">
        <f>VLOOKUP($A34,'[3]privexp'!$A$10:$K$52,6,FALSE)</f>
        <v>14097.9</v>
      </c>
      <c r="Q34" s="61">
        <f>VLOOKUP($A34,'[3]privexp'!$A$10:$K$52,7,FALSE)</f>
        <v>15249.9</v>
      </c>
      <c r="R34" s="51">
        <f>VLOOKUP($A34,'[3]privexp'!$A$10:$K$52,8,FALSE)</f>
        <v>15675.6</v>
      </c>
      <c r="S34" s="51">
        <f>VLOOKUP($A34,'[3]privexp'!$A$10:$K$52,9,FALSE)</f>
        <v>15052.7</v>
      </c>
      <c r="T34" s="55">
        <f>VLOOKUP($A34,'[3]privexp'!$A$10:$K$52,10,FALSE)</f>
        <v>15035</v>
      </c>
      <c r="U34" s="51">
        <f>VLOOKUP($A34,'[3]privexp'!$A$10:$K$52,11,FALSE)</f>
        <v>15659.7</v>
      </c>
      <c r="V34" s="61">
        <f>VLOOKUP($A34,'[3]privstuds'!$A$12:$V$54,18,FALSE)</f>
        <v>0.08619024329100297</v>
      </c>
      <c r="W34" s="61">
        <f>VLOOKUP($A34,'[3]privstuds'!$A$12:$V$54,19,FALSE)</f>
        <v>0.0896067016896209</v>
      </c>
      <c r="X34" s="61">
        <f>VLOOKUP($A34,'[3]privstuds'!$A$12:$V$54,20,FALSE)</f>
        <v>0.08740398879182462</v>
      </c>
      <c r="Y34" s="61">
        <f>VLOOKUP($A34,'[3]privstuds'!$A$12:$V$54,21,FALSE)</f>
        <v>0.08808707095549372</v>
      </c>
    </row>
    <row r="35" spans="1:25" ht="15">
      <c r="A35" s="6" t="s">
        <v>46</v>
      </c>
      <c r="B35" s="59">
        <f>'[3]prgdpcap_recomputed'!AD31</f>
        <v>19.51584390383491</v>
      </c>
      <c r="C35" s="60">
        <f>'[3]prgdpcap_recomputed'!AF31</f>
        <v>24.675300043312376</v>
      </c>
      <c r="D35" s="51">
        <f>'[3]prgdpcap_recomputed'!AA31</f>
        <v>11.570794757558442</v>
      </c>
      <c r="E35" s="51">
        <f>'[3]prgdpcap_recomputed'!AB31</f>
        <v>11.366037111083335</v>
      </c>
      <c r="F35" s="51">
        <f>'[3]prgdpcap_recomputed'!AC31</f>
        <v>20.23097681083792</v>
      </c>
      <c r="G35" s="51">
        <f>'[3]prgdpcap_recomputed'!AE31</f>
        <v>22.171869538352993</v>
      </c>
      <c r="H35" s="51" t="str">
        <f>VLOOKUP($A35,'[3]pubexp'!$A$2:$K$52,5,FALSE)</f>
        <v>:</v>
      </c>
      <c r="I35" s="51" t="str">
        <f>VLOOKUP($A35,'[3]pubexp'!$A$2:$K$52,6,FALSE)</f>
        <v>:</v>
      </c>
      <c r="J35" s="51" t="str">
        <f>VLOOKUP($A35,'[3]pubexp'!$A$2:$K$52,7,FALSE)</f>
        <v>:</v>
      </c>
      <c r="K35" s="51" t="str">
        <f>VLOOKUP($A35,'[3]pubexp'!$A$2:$K$52,8,FALSE)</f>
        <v>:</v>
      </c>
      <c r="L35" s="51" t="str">
        <f>VLOOKUP($A35,'[3]pubexp'!$A$2:$K$52,9,FALSE)</f>
        <v>:</v>
      </c>
      <c r="M35" s="51" t="str">
        <f>VLOOKUP($A35,'[3]pubexp'!$A$2:$K$52,10,FALSE)</f>
        <v>:</v>
      </c>
      <c r="N35" s="61" t="str">
        <f>VLOOKUP($A35,'[3]pubexp'!$A$2:$K$52,11,FALSE)</f>
        <v>:</v>
      </c>
      <c r="O35" s="61">
        <f>VLOOKUP($A35,'[3]privexp'!$A$10:$K$52,5,FALSE)</f>
        <v>12172.3</v>
      </c>
      <c r="P35" s="61">
        <f>VLOOKUP($A35,'[3]privexp'!$A$10:$K$52,6,FALSE)</f>
        <v>13030.9</v>
      </c>
      <c r="Q35" s="61">
        <f>VLOOKUP($A35,'[3]privexp'!$A$10:$K$52,7,FALSE)</f>
        <v>12852.9</v>
      </c>
      <c r="R35" s="51">
        <f>VLOOKUP($A35,'[3]privexp'!$A$10:$K$52,8,FALSE)</f>
        <v>11925.9</v>
      </c>
      <c r="S35" s="51">
        <f>VLOOKUP($A35,'[3]privexp'!$A$10:$K$52,9,FALSE)</f>
        <v>12450.1</v>
      </c>
      <c r="T35" s="51">
        <f>VLOOKUP($A35,'[3]privexp'!$A$10:$K$52,10,FALSE)</f>
        <v>12240.8</v>
      </c>
      <c r="U35" s="51">
        <f>VLOOKUP($A35,'[3]privexp'!$A$10:$K$52,11,FALSE)</f>
        <v>10832.2</v>
      </c>
      <c r="V35" s="61">
        <f>VLOOKUP($A35,'[3]privstuds'!$A$12:$V$54,18,FALSE)</f>
        <v>1</v>
      </c>
      <c r="W35" s="61">
        <f>VLOOKUP($A35,'[3]privstuds'!$A$12:$V$54,19,FALSE)</f>
        <v>1</v>
      </c>
      <c r="X35" s="61">
        <f>VLOOKUP($A35,'[3]privstuds'!$A$12:$V$54,20,FALSE)</f>
        <v>1</v>
      </c>
      <c r="Y35" s="61">
        <f>VLOOKUP($A35,'[3]privstuds'!$A$12:$V$54,21,FALSE)</f>
        <v>1</v>
      </c>
    </row>
    <row r="36" spans="1:25" ht="15">
      <c r="A36" s="6" t="s">
        <v>47</v>
      </c>
      <c r="B36" s="59">
        <f>'[3]prgdpcap_recomputed'!AD32</f>
        <v>1.8619118176898561</v>
      </c>
      <c r="C36" s="60">
        <f>'[3]prgdpcap_recomputed'!AF32</f>
        <v>1.9164081380532938</v>
      </c>
      <c r="D36" s="51" t="e">
        <f>'[3]prgdpcap_recomputed'!AA32</f>
        <v>#VALUE!</v>
      </c>
      <c r="E36" s="51" t="e">
        <f>'[3]prgdpcap_recomputed'!AB32</f>
        <v>#VALUE!</v>
      </c>
      <c r="F36" s="51">
        <f>'[3]prgdpcap_recomputed'!AC32</f>
        <v>2.0715012603501677</v>
      </c>
      <c r="G36" s="51">
        <f>'[3]prgdpcap_recomputed'!AE32</f>
        <v>1.9595479685560613</v>
      </c>
      <c r="H36" s="51">
        <f>VLOOKUP($A36,'[3]pubexp'!$A$2:$K$52,5,FALSE)</f>
        <v>8332.9</v>
      </c>
      <c r="I36" s="51">
        <f>VLOOKUP($A36,'[3]pubexp'!$A$2:$K$52,6,FALSE)</f>
        <v>7612.6</v>
      </c>
      <c r="J36" s="51">
        <f>VLOOKUP($A36,'[3]pubexp'!$A$2:$K$52,7,FALSE)</f>
        <v>8329.9</v>
      </c>
      <c r="K36" s="51">
        <f>VLOOKUP($A36,'[3]pubexp'!$A$2:$K$52,8,FALSE)</f>
        <v>8921.9</v>
      </c>
      <c r="L36" s="51">
        <f>VLOOKUP($A36,'[3]pubexp'!$A$2:$K$52,9,FALSE)</f>
        <v>8185.7</v>
      </c>
      <c r="M36" s="51">
        <f>VLOOKUP($A36,'[3]pubexp'!$A$2:$K$52,10,FALSE)</f>
        <v>6985.8</v>
      </c>
      <c r="N36" s="61">
        <f>VLOOKUP($A36,'[3]pubexp'!$A$2:$K$52,11,FALSE)</f>
        <v>6617.5</v>
      </c>
      <c r="O36" s="61">
        <f>VLOOKUP($A36,'[3]privexp'!$A$10:$K$52,5,FALSE)</f>
        <v>7849.3</v>
      </c>
      <c r="P36" s="61">
        <f>VLOOKUP($A36,'[3]privexp'!$A$10:$K$52,6,FALSE)</f>
        <v>7227.5</v>
      </c>
      <c r="Q36" s="61">
        <f>VLOOKUP($A36,'[3]privexp'!$A$10:$K$52,7,FALSE)</f>
        <v>7677.1</v>
      </c>
      <c r="R36" s="51">
        <f>VLOOKUP($A36,'[3]privexp'!$A$10:$K$52,8,FALSE)</f>
        <v>8220.1</v>
      </c>
      <c r="S36" s="51">
        <f>VLOOKUP($A36,'[3]privexp'!$A$10:$K$52,9,FALSE)</f>
        <v>7634.7</v>
      </c>
      <c r="T36" s="51">
        <f>VLOOKUP($A36,'[3]privexp'!$A$10:$K$52,10,FALSE)</f>
        <v>6867.9</v>
      </c>
      <c r="U36" s="51">
        <f>VLOOKUP($A36,'[3]privexp'!$A$10:$K$52,11,FALSE)</f>
        <v>6478.1</v>
      </c>
      <c r="V36" s="61">
        <f>VLOOKUP($A36,'[3]privstuds'!$A$12:$V$54,18,FALSE)</f>
        <v>0.21081113583067765</v>
      </c>
      <c r="W36" s="61">
        <f>VLOOKUP($A36,'[3]privstuds'!$A$12:$V$54,19,FALSE)</f>
        <v>0.21455168745197706</v>
      </c>
      <c r="X36" s="61">
        <f>VLOOKUP($A36,'[3]privstuds'!$A$12:$V$54,20,FALSE)</f>
        <v>0.1970527948590106</v>
      </c>
      <c r="Y36" s="61">
        <f>VLOOKUP($A36,'[3]privstuds'!$A$12:$V$54,21,FALSE)</f>
        <v>0.1877421066595914</v>
      </c>
    </row>
    <row r="37" spans="1:25" ht="14.25">
      <c r="A37" s="6" t="s">
        <v>48</v>
      </c>
      <c r="B37" s="63" t="s">
        <v>52</v>
      </c>
      <c r="C37" s="63" t="s">
        <v>52</v>
      </c>
      <c r="D37" s="51" t="e">
        <f>'[3]prgdpcap_recomputed'!AA33</f>
        <v>#VALUE!</v>
      </c>
      <c r="E37" s="51" t="e">
        <f>'[3]prgdpcap_recomputed'!AB33</f>
        <v>#VALUE!</v>
      </c>
      <c r="F37" s="51" t="e">
        <f>'[3]prgdpcap_recomputed'!AC33</f>
        <v>#VALUE!</v>
      </c>
      <c r="G37" s="51" t="e">
        <f>'[3]prgdpcap_recomputed'!AE33</f>
        <v>#VALUE!</v>
      </c>
      <c r="H37" s="51">
        <f>VLOOKUP($A37,'[3]pubexp'!$A$2:$K$52,5,FALSE)</f>
        <v>14176.6</v>
      </c>
      <c r="I37" s="51">
        <f>VLOOKUP($A37,'[3]pubexp'!$A$2:$K$52,6,FALSE)</f>
        <v>14426</v>
      </c>
      <c r="J37" s="51">
        <f>VLOOKUP($A37,'[3]pubexp'!$A$2:$K$52,7,FALSE)</f>
        <v>15259.8</v>
      </c>
      <c r="K37" s="55">
        <f>VLOOKUP($A37,'[3]pubexp'!$A$2:$K$52,8,FALSE)</f>
        <v>16006.1</v>
      </c>
      <c r="L37" s="51">
        <f>VLOOKUP($A37,'[3]pubexp'!$A$2:$K$52,9,FALSE)</f>
        <v>15694.6</v>
      </c>
      <c r="M37" s="61">
        <f>VLOOKUP($A37,'[3]pubexp'!$A$2:$K$52,10,FALSE)</f>
        <v>15600.2</v>
      </c>
      <c r="N37" s="61">
        <f>VLOOKUP($A37,'[3]pubexp'!$A$2:$K$52,11,FALSE)</f>
        <v>15530.5</v>
      </c>
      <c r="O37" s="61">
        <f>VLOOKUP($A37,'[3]privexp'!$A$10:$K$52,5,FALSE)</f>
        <v>12915.6</v>
      </c>
      <c r="P37" s="61">
        <f>VLOOKUP($A37,'[3]privexp'!$A$10:$K$52,6,FALSE)</f>
        <v>13501</v>
      </c>
      <c r="Q37" s="61">
        <f>VLOOKUP($A37,'[3]privexp'!$A$10:$K$52,7,FALSE)</f>
        <v>14239.8</v>
      </c>
      <c r="R37" s="55">
        <f>VLOOKUP($A37,'[3]privexp'!$A$10:$K$52,8,FALSE)</f>
        <v>14705.1</v>
      </c>
      <c r="S37" s="51">
        <f>VLOOKUP($A37,'[3]privexp'!$A$10:$K$52,9,FALSE)</f>
        <v>14429.9</v>
      </c>
      <c r="T37" s="61">
        <f>VLOOKUP($A37,'[3]privexp'!$A$10:$K$52,10,FALSE)</f>
        <v>14183.9</v>
      </c>
      <c r="U37" s="51">
        <f>VLOOKUP($A37,'[3]privexp'!$A$10:$K$52,11,FALSE)</f>
        <v>14171.7</v>
      </c>
      <c r="V37" s="61">
        <f>VLOOKUP($A37,'[3]privstuds'!$A$12:$V$54,18,FALSE)</f>
        <v>0.13978332831778514</v>
      </c>
      <c r="W37" s="61">
        <f>VLOOKUP($A37,'[3]privstuds'!$A$12:$V$54,19,FALSE)</f>
        <v>0.14430733028702766</v>
      </c>
      <c r="X37" s="61">
        <f>VLOOKUP($A37,'[3]privstuds'!$A$12:$V$54,20,FALSE)</f>
        <v>0.14205228164802008</v>
      </c>
      <c r="Y37" s="61">
        <f>VLOOKUP($A37,'[3]privstuds'!$A$12:$V$54,21,FALSE)</f>
        <v>0.14528407829618312</v>
      </c>
    </row>
    <row r="38" spans="1:25" ht="14.25">
      <c r="A38" s="6" t="s">
        <v>49</v>
      </c>
      <c r="B38" s="63" t="s">
        <v>52</v>
      </c>
      <c r="C38" s="63" t="s">
        <v>52</v>
      </c>
      <c r="D38" s="51" t="e">
        <f>'[3]prgdpcap_recomputed'!AA34</f>
        <v>#VALUE!</v>
      </c>
      <c r="E38" s="51" t="e">
        <f>'[3]prgdpcap_recomputed'!AB34</f>
        <v>#VALUE!</v>
      </c>
      <c r="F38" s="51" t="e">
        <f>'[3]prgdpcap_recomputed'!AC34</f>
        <v>#VALUE!</v>
      </c>
      <c r="G38" s="51" t="e">
        <f>'[3]prgdpcap_recomputed'!AE34</f>
        <v>#VALUE!</v>
      </c>
      <c r="H38" s="51">
        <f>VLOOKUP($A38,'[3]pubexp'!$A$2:$K$52,5,FALSE)</f>
        <v>18220.9</v>
      </c>
      <c r="I38" s="51">
        <f>VLOOKUP($A38,'[3]pubexp'!$A$2:$K$52,6,FALSE)</f>
        <v>18519.8</v>
      </c>
      <c r="J38" s="51">
        <f>VLOOKUP($A38,'[3]pubexp'!$A$2:$K$52,7,FALSE)</f>
        <v>15406.9</v>
      </c>
      <c r="K38" s="51">
        <f>VLOOKUP($A38,'[3]pubexp'!$A$2:$K$52,8,FALSE)</f>
        <v>16473.9</v>
      </c>
      <c r="L38" s="51">
        <f>VLOOKUP($A38,'[3]pubexp'!$A$2:$K$52,9,FALSE)</f>
        <v>16395</v>
      </c>
      <c r="M38" s="51">
        <f>VLOOKUP($A38,'[3]pubexp'!$A$2:$K$52,10,FALSE)</f>
        <v>16863.1</v>
      </c>
      <c r="N38" s="61">
        <f>VLOOKUP($A38,'[3]pubexp'!$A$2:$K$52,11,FALSE)</f>
        <v>17511.8</v>
      </c>
      <c r="O38" s="61" t="str">
        <f>VLOOKUP($A38,'[3]privexp'!$A$10:$K$52,5,FALSE)</f>
        <v>:</v>
      </c>
      <c r="P38" s="61" t="str">
        <f>VLOOKUP($A38,'[3]privexp'!$A$10:$K$52,6,FALSE)</f>
        <v>:</v>
      </c>
      <c r="Q38" s="61" t="str">
        <f>VLOOKUP($A38,'[3]privexp'!$A$10:$K$52,7,FALSE)</f>
        <v>:</v>
      </c>
      <c r="R38" s="51" t="str">
        <f>VLOOKUP($A38,'[3]privexp'!$A$10:$K$52,8,FALSE)</f>
        <v>:</v>
      </c>
      <c r="S38" s="51" t="str">
        <f>VLOOKUP($A38,'[3]privexp'!$A$10:$K$52,9,FALSE)</f>
        <v>:</v>
      </c>
      <c r="T38" s="51" t="str">
        <f>VLOOKUP($A38,'[3]privexp'!$A$10:$K$52,10,FALSE)</f>
        <v>:</v>
      </c>
      <c r="U38" s="51" t="str">
        <f>VLOOKUP($A38,'[3]privexp'!$A$10:$K$52,11,FALSE)</f>
        <v>:</v>
      </c>
      <c r="V38" s="55">
        <f>VLOOKUP($A38,'[3]privstuds'!$A$12:$V$54,18,FALSE)</f>
        <v>0.17368545322516696</v>
      </c>
      <c r="W38" s="61">
        <f>VLOOKUP($A38,'[3]privstuds'!$A$12:$V$54,19,FALSE)</f>
        <v>0.174724182827383</v>
      </c>
      <c r="X38" s="61">
        <f>VLOOKUP($A38,'[3]privstuds'!$A$12:$V$54,20,FALSE)</f>
        <v>0.17388663886196454</v>
      </c>
      <c r="Y38" s="61">
        <f>VLOOKUP($A38,'[3]privstuds'!$A$12:$V$54,21,FALSE)</f>
        <v>0.17048770644480318</v>
      </c>
    </row>
    <row r="39" spans="1:25" ht="14.25">
      <c r="A39" s="6" t="s">
        <v>51</v>
      </c>
      <c r="B39" s="63" t="s">
        <v>52</v>
      </c>
      <c r="C39" s="63" t="s">
        <v>52</v>
      </c>
      <c r="D39" s="51" t="e">
        <f>'[3]prgdpcap_recomputed'!AA35</f>
        <v>#VALUE!</v>
      </c>
      <c r="E39" s="51" t="e">
        <f>'[3]prgdpcap_recomputed'!AB35</f>
        <v>#VALUE!</v>
      </c>
      <c r="F39" s="51" t="e">
        <f>'[3]prgdpcap_recomputed'!AC35</f>
        <v>#VALUE!</v>
      </c>
      <c r="G39" s="51" t="e">
        <f>'[3]prgdpcap_recomputed'!AE35</f>
        <v>#VALUE!</v>
      </c>
      <c r="H39" s="51" t="str">
        <f>VLOOKUP($A39,'[3]pubexp'!$A$2:$K$52,5,FALSE)</f>
        <v>:</v>
      </c>
      <c r="I39" s="61">
        <f>VLOOKUP($A39,'[3]pubexp'!$A$2:$K$52,6,FALSE)</f>
        <v>3844.5</v>
      </c>
      <c r="J39" s="51" t="str">
        <f>VLOOKUP($A39,'[3]pubexp'!$A$2:$K$52,7,FALSE)</f>
        <v>:</v>
      </c>
      <c r="K39" s="51" t="str">
        <f>VLOOKUP($A39,'[3]pubexp'!$A$2:$K$52,8,FALSE)</f>
        <v>:</v>
      </c>
      <c r="L39" s="51" t="str">
        <f>VLOOKUP($A39,'[3]pubexp'!$A$2:$K$52,9,FALSE)</f>
        <v>:</v>
      </c>
      <c r="M39" s="51" t="str">
        <f>VLOOKUP($A39,'[3]pubexp'!$A$2:$K$52,10,FALSE)</f>
        <v>:</v>
      </c>
      <c r="N39" s="55">
        <f>VLOOKUP($A39,'[3]pubexp'!$A$2:$K$52,11,FALSE)</f>
        <v>6712.3</v>
      </c>
      <c r="O39" s="61" t="str">
        <f>VLOOKUP($A39,'[3]privexp'!$A$10:$K$52,5,FALSE)</f>
        <v>:</v>
      </c>
      <c r="P39" s="61" t="str">
        <f>VLOOKUP($A39,'[3]privexp'!$A$10:$K$52,6,FALSE)</f>
        <v>:</v>
      </c>
      <c r="Q39" s="61" t="str">
        <f>VLOOKUP($A39,'[3]privexp'!$A$10:$K$52,7,FALSE)</f>
        <v>:</v>
      </c>
      <c r="R39" s="51" t="str">
        <f>VLOOKUP($A39,'[3]privexp'!$A$10:$K$52,8,FALSE)</f>
        <v>:</v>
      </c>
      <c r="S39" s="51" t="str">
        <f>VLOOKUP($A39,'[3]privexp'!$A$10:$K$52,9,FALSE)</f>
        <v>:</v>
      </c>
      <c r="T39" s="51" t="str">
        <f>VLOOKUP($A39,'[3]privexp'!$A$10:$K$52,10,FALSE)</f>
        <v>:</v>
      </c>
      <c r="U39" s="61">
        <f>VLOOKUP($A39,'[3]privexp'!$A$10:$K$52,11,FALSE)</f>
        <v>6712.3</v>
      </c>
      <c r="V39" s="55">
        <f>VLOOKUP($A39,'[3]privstuds'!$A$12:$V$54,18,FALSE)</f>
        <v>0.055391211163766246</v>
      </c>
      <c r="W39" s="61">
        <f>VLOOKUP($A39,'[3]privstuds'!$A$12:$V$54,19,FALSE)</f>
        <v>0.05681977894737202</v>
      </c>
      <c r="X39" s="61">
        <f>VLOOKUP($A39,'[3]privstuds'!$A$12:$V$54,20,FALSE)</f>
        <v>0.05151935180971821</v>
      </c>
      <c r="Y39" s="61">
        <f>VLOOKUP($A39,'[3]privstuds'!$A$12:$V$54,21,FALSE)</f>
        <v>0.05163153253555199</v>
      </c>
    </row>
    <row r="41" ht="14.25">
      <c r="A41" s="21" t="s">
        <v>102</v>
      </c>
    </row>
    <row r="42" ht="14.25">
      <c r="A42" s="22" t="s">
        <v>76</v>
      </c>
    </row>
    <row r="43" ht="14.25">
      <c r="A43" s="2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P40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" width="12.50390625" style="0" customWidth="1"/>
    <col min="2" max="7" width="9.375" style="0" customWidth="1"/>
    <col min="8" max="11" width="11.125" style="0" customWidth="1"/>
  </cols>
  <sheetData>
    <row r="2" ht="14.25">
      <c r="A2" s="69" t="s">
        <v>212</v>
      </c>
    </row>
    <row r="4" spans="1:13" ht="14.25">
      <c r="A4" s="12" t="s">
        <v>59</v>
      </c>
      <c r="B4" s="14" t="s">
        <v>201</v>
      </c>
      <c r="C4" s="14" t="s">
        <v>202</v>
      </c>
      <c r="D4" s="13" t="s">
        <v>203</v>
      </c>
      <c r="E4" s="13" t="s">
        <v>204</v>
      </c>
      <c r="F4" s="13" t="s">
        <v>205</v>
      </c>
      <c r="G4" s="13" t="s">
        <v>206</v>
      </c>
      <c r="H4" s="13" t="s">
        <v>82</v>
      </c>
      <c r="I4" s="13" t="s">
        <v>83</v>
      </c>
      <c r="J4" s="13" t="s">
        <v>84</v>
      </c>
      <c r="K4" s="13" t="s">
        <v>85</v>
      </c>
      <c r="M4" s="64" t="s">
        <v>141</v>
      </c>
    </row>
    <row r="5" spans="1:11" ht="14.25">
      <c r="A5" s="6" t="s">
        <v>38</v>
      </c>
      <c r="B5" s="65">
        <v>43.53875</v>
      </c>
      <c r="C5" s="65">
        <v>39.27457</v>
      </c>
      <c r="D5" s="65">
        <v>49.94895</v>
      </c>
      <c r="E5" s="65">
        <v>47.94477</v>
      </c>
      <c r="F5" s="65">
        <v>47.08546</v>
      </c>
      <c r="G5" s="65">
        <v>42.49303</v>
      </c>
      <c r="H5" s="23">
        <v>5.33</v>
      </c>
      <c r="I5" s="23">
        <v>5.47</v>
      </c>
      <c r="J5" s="23">
        <v>5.98</v>
      </c>
      <c r="K5" s="23">
        <v>5.91</v>
      </c>
    </row>
    <row r="6" spans="1:15" ht="14.25">
      <c r="A6" s="6" t="s">
        <v>20</v>
      </c>
      <c r="B6" s="65">
        <v>36.55314</v>
      </c>
      <c r="C6" s="65">
        <v>35.67174</v>
      </c>
      <c r="D6" s="65">
        <v>34.56311</v>
      </c>
      <c r="E6" s="65">
        <v>35.26089</v>
      </c>
      <c r="F6" s="65">
        <v>35.16498</v>
      </c>
      <c r="G6" s="65">
        <v>37.39905</v>
      </c>
      <c r="H6" s="23">
        <v>6</v>
      </c>
      <c r="I6" s="23">
        <v>6.43</v>
      </c>
      <c r="J6" s="23">
        <v>6.57</v>
      </c>
      <c r="K6" s="23">
        <v>6.58</v>
      </c>
      <c r="M6" t="s">
        <v>207</v>
      </c>
      <c r="O6" t="s">
        <v>208</v>
      </c>
    </row>
    <row r="7" spans="1:15" ht="14.25">
      <c r="A7" s="6" t="s">
        <v>21</v>
      </c>
      <c r="B7" s="65">
        <v>24.37816</v>
      </c>
      <c r="C7" s="65">
        <v>15.62795</v>
      </c>
      <c r="D7" s="65">
        <v>23.29646</v>
      </c>
      <c r="E7" s="65">
        <v>22.09301</v>
      </c>
      <c r="F7" s="65">
        <v>18.60891</v>
      </c>
      <c r="G7" s="65">
        <v>25.71855</v>
      </c>
      <c r="H7" s="23">
        <v>3.88</v>
      </c>
      <c r="I7" s="23">
        <v>4.44</v>
      </c>
      <c r="J7" s="23">
        <v>4.58</v>
      </c>
      <c r="K7" s="23">
        <v>4.1</v>
      </c>
      <c r="M7" t="s">
        <v>209</v>
      </c>
      <c r="O7" s="26" t="s">
        <v>96</v>
      </c>
    </row>
    <row r="8" spans="1:13" ht="14.25">
      <c r="A8" s="6" t="s">
        <v>29</v>
      </c>
      <c r="B8" s="65">
        <v>29.35006</v>
      </c>
      <c r="C8" s="65">
        <v>23.2607</v>
      </c>
      <c r="D8" s="66" t="s">
        <v>54</v>
      </c>
      <c r="E8" s="66" t="s">
        <v>54</v>
      </c>
      <c r="F8" s="65">
        <v>25.23105</v>
      </c>
      <c r="G8" s="65">
        <v>26.53458</v>
      </c>
      <c r="H8" s="23">
        <v>4.02</v>
      </c>
      <c r="I8" s="23">
        <v>4.32</v>
      </c>
      <c r="J8" s="23">
        <v>4.42</v>
      </c>
      <c r="K8" s="23">
        <v>4.31</v>
      </c>
      <c r="M8" s="17" t="s">
        <v>210</v>
      </c>
    </row>
    <row r="9" spans="1:16" ht="14.25">
      <c r="A9" s="6" t="s">
        <v>31</v>
      </c>
      <c r="B9" s="65">
        <v>57.0288</v>
      </c>
      <c r="C9" s="65">
        <v>38.277</v>
      </c>
      <c r="D9" s="65">
        <v>59.72327</v>
      </c>
      <c r="E9" s="65">
        <v>61.9459</v>
      </c>
      <c r="F9" s="65">
        <v>56.96065</v>
      </c>
      <c r="G9" s="65">
        <v>52.82349</v>
      </c>
      <c r="H9" s="23">
        <v>6.95</v>
      </c>
      <c r="I9" s="23">
        <v>7.45</v>
      </c>
      <c r="J9" s="23">
        <v>7.98</v>
      </c>
      <c r="K9" s="23">
        <v>7.92</v>
      </c>
      <c r="O9" s="26" t="s">
        <v>1</v>
      </c>
      <c r="P9" s="27">
        <v>41844.25357638889</v>
      </c>
    </row>
    <row r="10" spans="1:16" ht="14.25">
      <c r="A10" s="6" t="s">
        <v>22</v>
      </c>
      <c r="B10" s="65">
        <v>24.55883</v>
      </c>
      <c r="C10" s="65">
        <v>22.92819</v>
      </c>
      <c r="D10" s="65">
        <v>26.00785</v>
      </c>
      <c r="E10" s="65">
        <v>35.73389</v>
      </c>
      <c r="F10" s="65">
        <v>29.31941</v>
      </c>
      <c r="G10" s="65">
        <v>25.37688</v>
      </c>
      <c r="H10" s="23">
        <v>4.05</v>
      </c>
      <c r="I10" s="23">
        <v>3.92</v>
      </c>
      <c r="J10" s="23">
        <v>4.36</v>
      </c>
      <c r="K10" s="23">
        <v>4.25</v>
      </c>
      <c r="O10" s="26" t="s">
        <v>2</v>
      </c>
      <c r="P10" s="27">
        <v>41935.5012983912</v>
      </c>
    </row>
    <row r="11" spans="1:16" ht="15">
      <c r="A11" s="6" t="s">
        <v>23</v>
      </c>
      <c r="B11" s="65">
        <v>51.77465</v>
      </c>
      <c r="C11" s="43" t="s">
        <v>52</v>
      </c>
      <c r="D11" s="65">
        <v>55.53226</v>
      </c>
      <c r="E11" s="65">
        <v>53.7318</v>
      </c>
      <c r="F11" s="65">
        <v>53.64412</v>
      </c>
      <c r="G11" s="67">
        <v>56.88067</v>
      </c>
      <c r="H11" s="23">
        <v>7.81</v>
      </c>
      <c r="I11" s="23">
        <v>7.68</v>
      </c>
      <c r="J11" s="23">
        <v>8.74</v>
      </c>
      <c r="K11" s="23">
        <v>8.81</v>
      </c>
      <c r="O11" s="26" t="s">
        <v>3</v>
      </c>
      <c r="P11" s="26" t="s">
        <v>4</v>
      </c>
    </row>
    <row r="12" spans="1:11" ht="14.25">
      <c r="A12" s="6" t="s">
        <v>24</v>
      </c>
      <c r="B12" s="65">
        <v>21.9309</v>
      </c>
      <c r="C12" s="65">
        <v>23.8429</v>
      </c>
      <c r="D12" s="65">
        <v>18.43853</v>
      </c>
      <c r="E12" s="66" t="s">
        <v>54</v>
      </c>
      <c r="F12" s="65">
        <v>20.22808</v>
      </c>
      <c r="G12" s="65">
        <v>26.03902</v>
      </c>
      <c r="H12" s="23">
        <v>4.72</v>
      </c>
      <c r="I12" s="23">
        <v>5.61</v>
      </c>
      <c r="J12" s="23">
        <v>6.03</v>
      </c>
      <c r="K12" s="23">
        <v>5.66</v>
      </c>
    </row>
    <row r="13" spans="1:16" ht="14.25">
      <c r="A13" s="6" t="s">
        <v>44</v>
      </c>
      <c r="B13" s="65">
        <v>32.45298</v>
      </c>
      <c r="C13" s="65">
        <v>38.52911</v>
      </c>
      <c r="D13" s="65">
        <v>34.37344</v>
      </c>
      <c r="E13" s="65">
        <v>33.35969</v>
      </c>
      <c r="F13" s="65">
        <v>31.65187</v>
      </c>
      <c r="G13" s="65">
        <v>38.92308</v>
      </c>
      <c r="H13" s="23">
        <v>5.9</v>
      </c>
      <c r="I13" s="23">
        <v>6.1</v>
      </c>
      <c r="J13" s="23">
        <v>6.81</v>
      </c>
      <c r="K13" s="23">
        <v>6.85</v>
      </c>
      <c r="O13" s="26" t="s">
        <v>98</v>
      </c>
      <c r="P13" s="26" t="s">
        <v>101</v>
      </c>
    </row>
    <row r="14" spans="1:11" ht="14.25">
      <c r="A14" s="6" t="s">
        <v>28</v>
      </c>
      <c r="B14" s="65">
        <v>37.10718</v>
      </c>
      <c r="C14" s="65">
        <v>38.43987</v>
      </c>
      <c r="D14" s="65">
        <v>34.57118</v>
      </c>
      <c r="E14" s="65">
        <v>34.7072</v>
      </c>
      <c r="F14" s="65">
        <v>36.17404</v>
      </c>
      <c r="G14" s="65">
        <v>39.9629</v>
      </c>
      <c r="H14" s="23">
        <v>5.62</v>
      </c>
      <c r="I14" s="23">
        <v>5.62</v>
      </c>
      <c r="J14" s="23">
        <v>5.9</v>
      </c>
      <c r="K14" s="23">
        <v>5.86</v>
      </c>
    </row>
    <row r="15" spans="1:11" ht="15">
      <c r="A15" s="6" t="s">
        <v>53</v>
      </c>
      <c r="B15" s="43" t="s">
        <v>52</v>
      </c>
      <c r="C15" s="43" t="s">
        <v>52</v>
      </c>
      <c r="D15" s="66" t="s">
        <v>54</v>
      </c>
      <c r="E15" s="66" t="s">
        <v>54</v>
      </c>
      <c r="F15" s="66" t="s">
        <v>54</v>
      </c>
      <c r="G15" s="66" t="s">
        <v>54</v>
      </c>
      <c r="H15" s="23">
        <v>4.49</v>
      </c>
      <c r="I15" s="30">
        <v>4.57</v>
      </c>
      <c r="J15" s="23">
        <v>5.06</v>
      </c>
      <c r="K15" s="30">
        <v>5.08</v>
      </c>
    </row>
    <row r="16" spans="1:11" ht="15">
      <c r="A16" s="6" t="s">
        <v>26</v>
      </c>
      <c r="B16" s="68" t="s">
        <v>52</v>
      </c>
      <c r="C16" s="43" t="s">
        <v>52</v>
      </c>
      <c r="D16" s="67">
        <v>25.35958</v>
      </c>
      <c r="E16" s="66" t="s">
        <v>54</v>
      </c>
      <c r="F16" s="66" t="s">
        <v>54</v>
      </c>
      <c r="G16" s="66" t="s">
        <v>54</v>
      </c>
      <c r="H16" s="66" t="s">
        <v>54</v>
      </c>
      <c r="I16" s="66" t="s">
        <v>54</v>
      </c>
      <c r="J16" s="66" t="s">
        <v>54</v>
      </c>
      <c r="K16" s="66" t="s">
        <v>54</v>
      </c>
    </row>
    <row r="17" spans="1:11" ht="14.25">
      <c r="A17" s="6" t="s">
        <v>35</v>
      </c>
      <c r="B17" s="65">
        <v>24.76085</v>
      </c>
      <c r="C17" s="65">
        <v>25.32003</v>
      </c>
      <c r="D17" s="65">
        <v>23.85969</v>
      </c>
      <c r="E17" s="65">
        <v>23.90236</v>
      </c>
      <c r="F17" s="65">
        <v>24.29361</v>
      </c>
      <c r="G17" s="65">
        <v>28.46104</v>
      </c>
      <c r="H17" s="23">
        <v>5.29</v>
      </c>
      <c r="I17" s="23">
        <v>5.1</v>
      </c>
      <c r="J17" s="23">
        <v>5.12</v>
      </c>
      <c r="K17" s="23">
        <v>4.9</v>
      </c>
    </row>
    <row r="18" spans="1:11" ht="14.25">
      <c r="A18" s="6" t="s">
        <v>25</v>
      </c>
      <c r="B18" s="65">
        <v>33.17441</v>
      </c>
      <c r="C18" s="65">
        <v>33.45943</v>
      </c>
      <c r="D18" s="65">
        <v>24.54689</v>
      </c>
      <c r="E18" s="65">
        <v>26.05211</v>
      </c>
      <c r="F18" s="65">
        <v>26.44132</v>
      </c>
      <c r="G18" s="65">
        <v>37.92744</v>
      </c>
      <c r="H18" s="23">
        <v>4.92</v>
      </c>
      <c r="I18" s="23">
        <v>5.67</v>
      </c>
      <c r="J18" s="23">
        <v>6.43</v>
      </c>
      <c r="K18" s="23">
        <v>6.41</v>
      </c>
    </row>
    <row r="19" spans="1:11" ht="14.25">
      <c r="A19" s="6" t="s">
        <v>30</v>
      </c>
      <c r="B19" s="65">
        <v>24.83922</v>
      </c>
      <c r="C19" s="65">
        <v>25.7882</v>
      </c>
      <c r="D19" s="65">
        <v>22.09781</v>
      </c>
      <c r="E19" s="65">
        <v>23.22087</v>
      </c>
      <c r="F19" s="65">
        <v>22.01404</v>
      </c>
      <c r="G19" s="65">
        <v>25.66598</v>
      </c>
      <c r="H19" s="23">
        <v>4.27</v>
      </c>
      <c r="I19" s="23">
        <v>4.56</v>
      </c>
      <c r="J19" s="23">
        <v>4.7</v>
      </c>
      <c r="K19" s="23">
        <v>4.5</v>
      </c>
    </row>
    <row r="20" spans="1:11" ht="14.25">
      <c r="A20" s="6" t="s">
        <v>32</v>
      </c>
      <c r="B20" s="65">
        <v>16.87829</v>
      </c>
      <c r="C20" s="65">
        <v>14.88611</v>
      </c>
      <c r="D20" s="66" t="s">
        <v>54</v>
      </c>
      <c r="E20" s="65">
        <v>15.37032</v>
      </c>
      <c r="F20" s="65">
        <v>15.80123</v>
      </c>
      <c r="G20" s="65">
        <v>13.44122</v>
      </c>
      <c r="H20" s="23">
        <v>5.07</v>
      </c>
      <c r="I20" s="23">
        <v>5.71</v>
      </c>
      <c r="J20" s="23">
        <v>5.59</v>
      </c>
      <c r="K20" s="23">
        <v>4.96</v>
      </c>
    </row>
    <row r="21" spans="1:11" ht="14.25">
      <c r="A21" s="6" t="s">
        <v>33</v>
      </c>
      <c r="B21" s="65">
        <v>16.21443</v>
      </c>
      <c r="C21" s="65">
        <v>19.63972</v>
      </c>
      <c r="D21" s="65">
        <v>17.5061</v>
      </c>
      <c r="E21" s="65">
        <v>16.37477</v>
      </c>
      <c r="F21" s="65">
        <v>16.39998</v>
      </c>
      <c r="G21" s="65">
        <v>17.1352</v>
      </c>
      <c r="H21" s="23">
        <v>4.64</v>
      </c>
      <c r="I21" s="23">
        <v>4.88</v>
      </c>
      <c r="J21" s="23">
        <v>5.64</v>
      </c>
      <c r="K21" s="23">
        <v>5.36</v>
      </c>
    </row>
    <row r="22" spans="1:11" ht="15">
      <c r="A22" s="6" t="s">
        <v>34</v>
      </c>
      <c r="B22" s="68" t="s">
        <v>52</v>
      </c>
      <c r="C22" s="43" t="s">
        <v>52</v>
      </c>
      <c r="D22" s="66" t="s">
        <v>54</v>
      </c>
      <c r="E22" s="66" t="s">
        <v>54</v>
      </c>
      <c r="F22" s="66" t="s">
        <v>54</v>
      </c>
      <c r="G22" s="66" t="s">
        <v>54</v>
      </c>
      <c r="H22" s="30">
        <v>3.15</v>
      </c>
      <c r="I22" s="66" t="s">
        <v>54</v>
      </c>
      <c r="J22" s="66" t="s">
        <v>54</v>
      </c>
      <c r="K22" s="66" t="s">
        <v>54</v>
      </c>
    </row>
    <row r="23" spans="1:11" ht="14.25">
      <c r="A23" s="6" t="s">
        <v>36</v>
      </c>
      <c r="B23" s="65">
        <v>44.70736</v>
      </c>
      <c r="C23" s="65">
        <v>60.29184</v>
      </c>
      <c r="D23" s="66" t="s">
        <v>54</v>
      </c>
      <c r="E23" s="66" t="s">
        <v>54</v>
      </c>
      <c r="F23" s="65">
        <v>39.55233</v>
      </c>
      <c r="G23" s="65">
        <v>47.40357</v>
      </c>
      <c r="H23" s="23">
        <v>6.18</v>
      </c>
      <c r="I23" s="23">
        <v>5.72</v>
      </c>
      <c r="J23" s="23">
        <v>5.32</v>
      </c>
      <c r="K23" s="23">
        <v>6.74</v>
      </c>
    </row>
    <row r="24" spans="1:11" ht="14.25">
      <c r="A24" s="6" t="s">
        <v>37</v>
      </c>
      <c r="B24" s="65">
        <v>41.52217</v>
      </c>
      <c r="C24" s="65">
        <v>42.81073</v>
      </c>
      <c r="D24" s="65">
        <v>42.39961</v>
      </c>
      <c r="E24" s="65">
        <v>42.33921</v>
      </c>
      <c r="F24" s="65">
        <v>40.02504</v>
      </c>
      <c r="G24" s="65">
        <v>43.41076</v>
      </c>
      <c r="H24" s="23">
        <v>5.32</v>
      </c>
      <c r="I24" s="23">
        <v>5.5</v>
      </c>
      <c r="J24" s="23">
        <v>5.95</v>
      </c>
      <c r="K24" s="23">
        <v>5.98</v>
      </c>
    </row>
    <row r="25" spans="1:11" ht="14.25">
      <c r="A25" s="6" t="s">
        <v>39</v>
      </c>
      <c r="B25" s="65">
        <v>18.37803</v>
      </c>
      <c r="C25" s="65">
        <v>20.92867</v>
      </c>
      <c r="D25" s="65">
        <v>21.43112</v>
      </c>
      <c r="E25" s="65">
        <v>17.09561</v>
      </c>
      <c r="F25" s="65">
        <v>16.58335</v>
      </c>
      <c r="G25" s="65">
        <v>18.99364</v>
      </c>
      <c r="H25" s="23">
        <v>4.91</v>
      </c>
      <c r="I25" s="23">
        <v>5.08</v>
      </c>
      <c r="J25" s="23">
        <v>5.09</v>
      </c>
      <c r="K25" s="23">
        <v>5.17</v>
      </c>
    </row>
    <row r="26" spans="1:11" ht="14.25">
      <c r="A26" s="6" t="s">
        <v>40</v>
      </c>
      <c r="B26" s="65">
        <v>26.4928</v>
      </c>
      <c r="C26" s="65">
        <v>31.2387</v>
      </c>
      <c r="D26" s="65">
        <v>26.05616</v>
      </c>
      <c r="E26" s="65">
        <v>27.67308</v>
      </c>
      <c r="F26" s="65">
        <v>33.25477</v>
      </c>
      <c r="G26" s="65">
        <v>30.401980000000002</v>
      </c>
      <c r="H26" s="23">
        <v>5.1</v>
      </c>
      <c r="I26" s="23">
        <v>4.89</v>
      </c>
      <c r="J26" s="23">
        <v>5.79</v>
      </c>
      <c r="K26" s="23">
        <v>5.62</v>
      </c>
    </row>
    <row r="27" spans="1:11" ht="15">
      <c r="A27" s="6" t="s">
        <v>41</v>
      </c>
      <c r="B27" s="43" t="s">
        <v>52</v>
      </c>
      <c r="C27" s="65">
        <v>20.33674</v>
      </c>
      <c r="D27" s="65">
        <v>23.26884</v>
      </c>
      <c r="E27" s="66" t="s">
        <v>54</v>
      </c>
      <c r="F27" s="67">
        <v>25.15863</v>
      </c>
      <c r="G27" s="65">
        <v>22.23955</v>
      </c>
      <c r="H27" s="23">
        <v>4.25</v>
      </c>
      <c r="I27" s="66" t="s">
        <v>54</v>
      </c>
      <c r="J27" s="23">
        <v>4.24</v>
      </c>
      <c r="K27" s="23">
        <v>3.53</v>
      </c>
    </row>
    <row r="28" spans="1:11" ht="14.25">
      <c r="A28" s="6" t="s">
        <v>43</v>
      </c>
      <c r="B28" s="65">
        <v>18.23748</v>
      </c>
      <c r="C28" s="65">
        <v>19.08774</v>
      </c>
      <c r="D28" s="65">
        <v>23.9411</v>
      </c>
      <c r="E28" s="65">
        <v>24.41695</v>
      </c>
      <c r="F28" s="65">
        <v>19.47705</v>
      </c>
      <c r="G28" s="65">
        <v>18.54219</v>
      </c>
      <c r="H28" s="23">
        <v>3.62</v>
      </c>
      <c r="I28" s="23">
        <v>3.61</v>
      </c>
      <c r="J28" s="23">
        <v>4.09</v>
      </c>
      <c r="K28" s="23">
        <v>4.22</v>
      </c>
    </row>
    <row r="29" spans="1:11" ht="14.25">
      <c r="A29" s="6" t="s">
        <v>42</v>
      </c>
      <c r="B29" s="65">
        <v>21.20439</v>
      </c>
      <c r="C29" s="65">
        <v>24.41751</v>
      </c>
      <c r="D29" s="65">
        <v>22.3031</v>
      </c>
      <c r="E29" s="65">
        <v>21.56703</v>
      </c>
      <c r="F29" s="65">
        <v>21.06532</v>
      </c>
      <c r="G29" s="65">
        <v>24.66307</v>
      </c>
      <c r="H29" s="23">
        <v>5.15</v>
      </c>
      <c r="I29" s="23">
        <v>5.2</v>
      </c>
      <c r="J29" s="23">
        <v>5.69</v>
      </c>
      <c r="K29" s="23">
        <v>5.68</v>
      </c>
    </row>
    <row r="30" spans="1:11" ht="14.25">
      <c r="A30" s="6" t="s">
        <v>27</v>
      </c>
      <c r="B30" s="65">
        <v>27.50435</v>
      </c>
      <c r="C30" s="65">
        <v>28.93854</v>
      </c>
      <c r="D30" s="65">
        <v>22.80679</v>
      </c>
      <c r="E30" s="65">
        <v>23.53587</v>
      </c>
      <c r="F30" s="65">
        <v>25.27415</v>
      </c>
      <c r="G30" s="65">
        <v>29.48858</v>
      </c>
      <c r="H30" s="23">
        <v>4.34</v>
      </c>
      <c r="I30" s="23">
        <v>4.62</v>
      </c>
      <c r="J30" s="23">
        <v>5.02</v>
      </c>
      <c r="K30" s="23">
        <v>4.98</v>
      </c>
    </row>
    <row r="31" spans="1:11" ht="14.25">
      <c r="A31" s="6" t="s">
        <v>45</v>
      </c>
      <c r="B31" s="65">
        <v>41.3449</v>
      </c>
      <c r="C31" s="65">
        <v>41.77461</v>
      </c>
      <c r="D31" s="65">
        <v>40.08292</v>
      </c>
      <c r="E31" s="65">
        <v>38.85551</v>
      </c>
      <c r="F31" s="65">
        <v>38.29457</v>
      </c>
      <c r="G31" s="65">
        <v>44.88626</v>
      </c>
      <c r="H31" s="23">
        <v>6.61</v>
      </c>
      <c r="I31" s="23">
        <v>6.76</v>
      </c>
      <c r="J31" s="23">
        <v>7.26</v>
      </c>
      <c r="K31" s="23">
        <v>6.98</v>
      </c>
    </row>
    <row r="32" spans="1:11" ht="14.25">
      <c r="A32" s="6" t="s">
        <v>46</v>
      </c>
      <c r="B32" s="65">
        <v>21.95453</v>
      </c>
      <c r="C32" s="65">
        <v>25.62969</v>
      </c>
      <c r="D32" s="65">
        <v>31.41922</v>
      </c>
      <c r="E32" s="65">
        <v>28.32979</v>
      </c>
      <c r="F32" s="65">
        <v>24.0429</v>
      </c>
      <c r="G32" s="65">
        <v>20.28073</v>
      </c>
      <c r="H32" s="23">
        <v>5.29</v>
      </c>
      <c r="I32" s="23">
        <v>5.28</v>
      </c>
      <c r="J32" s="23">
        <v>5.56</v>
      </c>
      <c r="K32" s="23">
        <v>6.15</v>
      </c>
    </row>
    <row r="33" spans="1:11" ht="14.25">
      <c r="A33" s="6" t="s">
        <v>47</v>
      </c>
      <c r="B33" s="65">
        <v>28.41324</v>
      </c>
      <c r="C33" s="65">
        <v>28.7407</v>
      </c>
      <c r="D33" s="65">
        <v>28.41713</v>
      </c>
      <c r="E33" s="65">
        <v>26.21682</v>
      </c>
      <c r="F33" s="65">
        <v>27.36897</v>
      </c>
      <c r="G33" s="65">
        <v>29.97507</v>
      </c>
      <c r="H33" s="23">
        <v>7.36</v>
      </c>
      <c r="I33" s="23">
        <v>7.56</v>
      </c>
      <c r="J33" s="23">
        <v>7.81</v>
      </c>
      <c r="K33" s="23">
        <v>7.6</v>
      </c>
    </row>
    <row r="34" spans="1:11" ht="14.25">
      <c r="A34" s="6" t="s">
        <v>48</v>
      </c>
      <c r="B34" s="65">
        <v>45.90576</v>
      </c>
      <c r="C34" s="65">
        <v>44.29483</v>
      </c>
      <c r="D34" s="65">
        <v>48.77369</v>
      </c>
      <c r="E34" s="65">
        <v>44.41779</v>
      </c>
      <c r="F34" s="65">
        <v>46.53923</v>
      </c>
      <c r="G34" s="65">
        <v>48.5237</v>
      </c>
      <c r="H34" s="23">
        <v>6.66</v>
      </c>
      <c r="I34" s="23">
        <v>6.4</v>
      </c>
      <c r="J34" s="23">
        <v>7.24</v>
      </c>
      <c r="K34" s="23">
        <v>6.87</v>
      </c>
    </row>
    <row r="35" spans="1:11" ht="14.25">
      <c r="A35" s="6" t="s">
        <v>49</v>
      </c>
      <c r="B35" s="65">
        <v>42.08671</v>
      </c>
      <c r="C35" s="65">
        <v>41.71067</v>
      </c>
      <c r="D35" s="65">
        <v>53.44356</v>
      </c>
      <c r="E35" s="65">
        <v>51.22717</v>
      </c>
      <c r="F35" s="65">
        <v>45.02906</v>
      </c>
      <c r="G35" s="65">
        <v>44.68002</v>
      </c>
      <c r="H35" s="23">
        <v>4.88</v>
      </c>
      <c r="I35" s="23">
        <v>4.95</v>
      </c>
      <c r="J35" s="23">
        <v>5.36</v>
      </c>
      <c r="K35" s="23">
        <v>5.22</v>
      </c>
    </row>
    <row r="36" spans="1:11" ht="15">
      <c r="A36" s="6" t="s">
        <v>51</v>
      </c>
      <c r="B36" s="68" t="s">
        <v>52</v>
      </c>
      <c r="C36" s="43" t="s">
        <v>52</v>
      </c>
      <c r="D36" s="66" t="s">
        <v>54</v>
      </c>
      <c r="E36" s="67">
        <v>26.74356</v>
      </c>
      <c r="F36" s="66" t="s">
        <v>54</v>
      </c>
      <c r="G36" s="66" t="s">
        <v>54</v>
      </c>
      <c r="H36" s="66" t="s">
        <v>54</v>
      </c>
      <c r="I36" s="66" t="s">
        <v>54</v>
      </c>
      <c r="J36" s="66" t="s">
        <v>54</v>
      </c>
      <c r="K36" s="66" t="s">
        <v>54</v>
      </c>
    </row>
    <row r="38" ht="14.25">
      <c r="A38" s="21" t="s">
        <v>102</v>
      </c>
    </row>
    <row r="39" ht="14.25">
      <c r="A39" s="22" t="s">
        <v>76</v>
      </c>
    </row>
    <row r="40" ht="14.25">
      <c r="A40" s="2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44"/>
  <sheetViews>
    <sheetView tabSelected="1" zoomScalePageLayoutView="0" workbookViewId="0" topLeftCell="A1">
      <selection activeCell="I22" sqref="I22"/>
    </sheetView>
  </sheetViews>
  <sheetFormatPr defaultColWidth="9.00390625" defaultRowHeight="14.25"/>
  <sheetData>
    <row r="2" ht="14.25">
      <c r="A2" s="69" t="s">
        <v>212</v>
      </c>
    </row>
    <row r="3" spans="6:8" ht="14.25">
      <c r="F3" s="69" t="s">
        <v>65</v>
      </c>
      <c r="G3" s="69" t="s">
        <v>66</v>
      </c>
      <c r="H3" s="69" t="s">
        <v>182</v>
      </c>
    </row>
    <row r="4" spans="5:7" ht="15" thickBot="1">
      <c r="E4" s="3" t="s">
        <v>9</v>
      </c>
      <c r="F4" s="3" t="s">
        <v>13</v>
      </c>
      <c r="G4" s="3" t="s">
        <v>13</v>
      </c>
    </row>
    <row r="5" spans="2:8" ht="15" thickBot="1">
      <c r="B5" s="9" t="s">
        <v>56</v>
      </c>
      <c r="C5" s="7" t="s">
        <v>55</v>
      </c>
      <c r="D5" s="7"/>
      <c r="E5" s="3" t="s">
        <v>10</v>
      </c>
      <c r="F5" s="3" t="s">
        <v>11</v>
      </c>
      <c r="G5" s="3" t="s">
        <v>12</v>
      </c>
      <c r="H5" s="7" t="s">
        <v>55</v>
      </c>
    </row>
    <row r="6" spans="1:11" ht="14.25">
      <c r="A6" s="6" t="s">
        <v>38</v>
      </c>
      <c r="B6" s="10">
        <v>95.9</v>
      </c>
      <c r="C6">
        <f>VLOOKUP(A6,$E$6:$H$44,4,FALSE)</f>
        <v>0.6363636363636362</v>
      </c>
      <c r="E6" s="3" t="s">
        <v>14</v>
      </c>
      <c r="F6" s="4">
        <v>10.1</v>
      </c>
      <c r="G6" s="4">
        <v>6.7</v>
      </c>
      <c r="H6">
        <f aca="true" t="shared" si="0" ref="H6:H44">G6/F6</f>
        <v>0.6633663366336634</v>
      </c>
      <c r="K6" s="69" t="s">
        <v>215</v>
      </c>
    </row>
    <row r="7" spans="1:11" ht="14.25">
      <c r="A7" s="6" t="s">
        <v>20</v>
      </c>
      <c r="B7" s="10">
        <v>91.9</v>
      </c>
      <c r="C7">
        <f aca="true" t="shared" si="1" ref="C7:C37">VLOOKUP(A7,$E$6:$H$44,4,FALSE)</f>
        <v>0.550561797752809</v>
      </c>
      <c r="E7" s="3" t="s">
        <v>15</v>
      </c>
      <c r="F7" s="4">
        <v>10</v>
      </c>
      <c r="G7" s="4">
        <v>6.6</v>
      </c>
      <c r="H7">
        <f t="shared" si="0"/>
        <v>0.6599999999999999</v>
      </c>
      <c r="K7" s="1" t="s">
        <v>0</v>
      </c>
    </row>
    <row r="8" spans="1:8" ht="14.25">
      <c r="A8" s="6" t="s">
        <v>21</v>
      </c>
      <c r="B8" s="10">
        <v>84.1</v>
      </c>
      <c r="C8">
        <f t="shared" si="1"/>
        <v>0.49462365591397844</v>
      </c>
      <c r="E8" s="3" t="s">
        <v>16</v>
      </c>
      <c r="F8" s="4">
        <v>9.7</v>
      </c>
      <c r="G8" s="4">
        <v>6.7</v>
      </c>
      <c r="H8">
        <f t="shared" si="0"/>
        <v>0.6907216494845362</v>
      </c>
    </row>
    <row r="9" spans="1:12" ht="14.25">
      <c r="A9" s="6" t="s">
        <v>29</v>
      </c>
      <c r="B9" s="10">
        <v>91.9</v>
      </c>
      <c r="C9">
        <f t="shared" si="1"/>
        <v>0.8732394366197184</v>
      </c>
      <c r="E9" s="3" t="s">
        <v>17</v>
      </c>
      <c r="F9" s="4">
        <v>10.3</v>
      </c>
      <c r="G9" s="4">
        <v>7.4</v>
      </c>
      <c r="H9">
        <f t="shared" si="0"/>
        <v>0.7184466019417476</v>
      </c>
      <c r="K9" s="1" t="s">
        <v>1</v>
      </c>
      <c r="L9" s="2">
        <v>41942.5625</v>
      </c>
    </row>
    <row r="10" spans="1:12" ht="14.25">
      <c r="A10" s="6" t="s">
        <v>31</v>
      </c>
      <c r="B10" s="10">
        <v>93.8</v>
      </c>
      <c r="C10">
        <f t="shared" si="1"/>
        <v>0.9</v>
      </c>
      <c r="E10" s="3" t="s">
        <v>18</v>
      </c>
      <c r="F10" s="4">
        <v>10.2</v>
      </c>
      <c r="G10" s="4">
        <v>7.4</v>
      </c>
      <c r="H10">
        <f t="shared" si="0"/>
        <v>0.7254901960784315</v>
      </c>
      <c r="K10" s="1" t="s">
        <v>2</v>
      </c>
      <c r="L10" s="2">
        <v>41943.78094738426</v>
      </c>
    </row>
    <row r="11" spans="1:12" ht="14.25">
      <c r="A11" s="6" t="s">
        <v>22</v>
      </c>
      <c r="B11" s="10">
        <v>80.1</v>
      </c>
      <c r="C11">
        <f t="shared" si="1"/>
        <v>0.5972222222222222</v>
      </c>
      <c r="E11" s="3" t="s">
        <v>19</v>
      </c>
      <c r="F11" s="4">
        <v>10</v>
      </c>
      <c r="G11" s="4">
        <v>7.4</v>
      </c>
      <c r="H11">
        <f t="shared" si="0"/>
        <v>0.74</v>
      </c>
      <c r="K11" s="1" t="s">
        <v>3</v>
      </c>
      <c r="L11" s="1" t="s">
        <v>4</v>
      </c>
    </row>
    <row r="12" spans="1:8" ht="14.25">
      <c r="A12" s="6" t="s">
        <v>23</v>
      </c>
      <c r="B12" s="10">
        <v>96</v>
      </c>
      <c r="C12">
        <f t="shared" si="1"/>
        <v>0.7215189873417721</v>
      </c>
      <c r="E12" s="3" t="s">
        <v>20</v>
      </c>
      <c r="F12" s="4">
        <v>8.9</v>
      </c>
      <c r="G12" s="4">
        <v>4.9</v>
      </c>
      <c r="H12">
        <f t="shared" si="0"/>
        <v>0.550561797752809</v>
      </c>
    </row>
    <row r="13" spans="1:12" ht="14.25">
      <c r="A13" s="6" t="s">
        <v>24</v>
      </c>
      <c r="B13" s="10">
        <v>81.2</v>
      </c>
      <c r="C13">
        <f t="shared" si="1"/>
        <v>0.3679245283018868</v>
      </c>
      <c r="E13" s="3" t="s">
        <v>21</v>
      </c>
      <c r="F13" s="4">
        <v>9.3</v>
      </c>
      <c r="G13" s="4">
        <v>4.6</v>
      </c>
      <c r="H13">
        <f t="shared" si="0"/>
        <v>0.49462365591397844</v>
      </c>
      <c r="K13" s="1" t="s">
        <v>5</v>
      </c>
      <c r="L13" s="1" t="s">
        <v>6</v>
      </c>
    </row>
    <row r="14" spans="1:12" ht="14.25">
      <c r="A14" s="6" t="s">
        <v>44</v>
      </c>
      <c r="B14" s="10">
        <v>95.4</v>
      </c>
      <c r="C14">
        <f t="shared" si="1"/>
        <v>0.6436781609195402</v>
      </c>
      <c r="E14" s="3" t="s">
        <v>22</v>
      </c>
      <c r="F14" s="4">
        <v>7.2</v>
      </c>
      <c r="G14" s="4">
        <v>4.3</v>
      </c>
      <c r="H14">
        <f t="shared" si="0"/>
        <v>0.5972222222222222</v>
      </c>
      <c r="K14" s="1" t="s">
        <v>7</v>
      </c>
      <c r="L14" s="1" t="s">
        <v>8</v>
      </c>
    </row>
    <row r="15" spans="1:8" ht="14.25">
      <c r="A15" s="6" t="s">
        <v>28</v>
      </c>
      <c r="B15" s="10">
        <v>86.39999999999999</v>
      </c>
      <c r="C15">
        <f t="shared" si="1"/>
        <v>0.625</v>
      </c>
      <c r="E15" s="3" t="s">
        <v>23</v>
      </c>
      <c r="F15" s="4">
        <v>7.9</v>
      </c>
      <c r="G15" s="4">
        <v>5.7</v>
      </c>
      <c r="H15">
        <f t="shared" si="0"/>
        <v>0.7215189873417721</v>
      </c>
    </row>
    <row r="16" spans="1:8" ht="14.25">
      <c r="A16" s="6" t="s">
        <v>53</v>
      </c>
      <c r="B16" s="10">
        <v>95</v>
      </c>
      <c r="C16">
        <f t="shared" si="1"/>
        <v>0.4117647058823529</v>
      </c>
      <c r="E16" s="3" t="s">
        <v>53</v>
      </c>
      <c r="F16" s="4">
        <v>8.5</v>
      </c>
      <c r="G16" s="4">
        <v>3.5</v>
      </c>
      <c r="H16">
        <f t="shared" si="0"/>
        <v>0.4117647058823529</v>
      </c>
    </row>
    <row r="17" spans="1:8" ht="14.25">
      <c r="A17" s="6" t="s">
        <v>26</v>
      </c>
      <c r="B17" s="10">
        <v>92.19999999999999</v>
      </c>
      <c r="C17">
        <f t="shared" si="1"/>
        <v>0.8181818181818181</v>
      </c>
      <c r="E17" s="3" t="s">
        <v>24</v>
      </c>
      <c r="F17" s="4">
        <v>21.2</v>
      </c>
      <c r="G17" s="4">
        <v>7.8</v>
      </c>
      <c r="H17">
        <f t="shared" si="0"/>
        <v>0.3679245283018868</v>
      </c>
    </row>
    <row r="18" spans="1:8" ht="14.25">
      <c r="A18" s="6" t="s">
        <v>35</v>
      </c>
      <c r="B18" s="10">
        <v>89.19999999999999</v>
      </c>
      <c r="C18">
        <f t="shared" si="1"/>
        <v>0.5</v>
      </c>
      <c r="E18" s="3" t="s">
        <v>25</v>
      </c>
      <c r="F18" s="4">
        <v>16.9</v>
      </c>
      <c r="G18" s="4">
        <v>7.7</v>
      </c>
      <c r="H18">
        <f t="shared" si="0"/>
        <v>0.455621301775148</v>
      </c>
    </row>
    <row r="19" spans="1:8" ht="14.25">
      <c r="A19" s="6" t="s">
        <v>25</v>
      </c>
      <c r="B19" s="10">
        <v>88</v>
      </c>
      <c r="C19">
        <f t="shared" si="1"/>
        <v>0.455621301775148</v>
      </c>
      <c r="E19" s="3" t="s">
        <v>26</v>
      </c>
      <c r="F19" s="4">
        <v>14.3</v>
      </c>
      <c r="G19" s="4">
        <v>11.7</v>
      </c>
      <c r="H19">
        <f t="shared" si="0"/>
        <v>0.8181818181818181</v>
      </c>
    </row>
    <row r="20" spans="1:8" ht="14.25">
      <c r="A20" s="6" t="s">
        <v>30</v>
      </c>
      <c r="B20" s="10">
        <v>84.8</v>
      </c>
      <c r="C20">
        <f t="shared" si="1"/>
        <v>1.1063829787234043</v>
      </c>
      <c r="E20" s="3" t="s">
        <v>27</v>
      </c>
      <c r="F20" s="4">
        <v>20.1</v>
      </c>
      <c r="G20" s="4">
        <v>12.8</v>
      </c>
      <c r="H20">
        <f t="shared" si="0"/>
        <v>0.6368159203980099</v>
      </c>
    </row>
    <row r="21" spans="1:8" ht="14.25">
      <c r="A21" s="6" t="s">
        <v>32</v>
      </c>
      <c r="B21" s="10">
        <v>87.7</v>
      </c>
      <c r="C21">
        <f t="shared" si="1"/>
        <v>0.6096491228070176</v>
      </c>
      <c r="E21" s="3" t="s">
        <v>28</v>
      </c>
      <c r="F21" s="4">
        <v>9.6</v>
      </c>
      <c r="G21" s="4">
        <v>6</v>
      </c>
      <c r="H21">
        <f t="shared" si="0"/>
        <v>0.625</v>
      </c>
    </row>
    <row r="22" spans="1:8" ht="14.25">
      <c r="A22" s="6" t="s">
        <v>33</v>
      </c>
      <c r="B22" s="10">
        <v>64.60000000000001</v>
      </c>
      <c r="C22">
        <f t="shared" si="1"/>
        <v>0.3346613545816733</v>
      </c>
      <c r="E22" s="3" t="s">
        <v>29</v>
      </c>
      <c r="F22" s="4">
        <v>14.2</v>
      </c>
      <c r="G22" s="4">
        <v>12.4</v>
      </c>
      <c r="H22">
        <f t="shared" si="0"/>
        <v>0.8732394366197184</v>
      </c>
    </row>
    <row r="23" spans="1:8" ht="14.25">
      <c r="A23" s="6" t="s">
        <v>34</v>
      </c>
      <c r="B23" s="10">
        <v>91.3</v>
      </c>
      <c r="C23">
        <f t="shared" si="1"/>
        <v>0.6470588235294118</v>
      </c>
      <c r="E23" s="3" t="s">
        <v>30</v>
      </c>
      <c r="F23" s="4">
        <v>9.4</v>
      </c>
      <c r="G23" s="4">
        <v>10.4</v>
      </c>
      <c r="H23">
        <f t="shared" si="0"/>
        <v>1.1063829787234043</v>
      </c>
    </row>
    <row r="24" spans="1:8" ht="14.25">
      <c r="A24" s="6" t="s">
        <v>36</v>
      </c>
      <c r="B24" s="10">
        <v>94</v>
      </c>
      <c r="C24" t="e">
        <f t="shared" si="1"/>
        <v>#VALUE!</v>
      </c>
      <c r="E24" s="3" t="s">
        <v>31</v>
      </c>
      <c r="F24" s="4">
        <v>6</v>
      </c>
      <c r="G24" s="4">
        <v>5.4</v>
      </c>
      <c r="H24">
        <f t="shared" si="0"/>
        <v>0.9</v>
      </c>
    </row>
    <row r="25" spans="1:8" ht="14.25">
      <c r="A25" s="6" t="s">
        <v>37</v>
      </c>
      <c r="B25" s="10">
        <v>91.8</v>
      </c>
      <c r="C25">
        <f t="shared" si="1"/>
        <v>0.6666666666666667</v>
      </c>
      <c r="E25" s="3" t="s">
        <v>32</v>
      </c>
      <c r="F25" s="4">
        <v>22.8</v>
      </c>
      <c r="G25" s="4">
        <v>13.9</v>
      </c>
      <c r="H25">
        <f t="shared" si="0"/>
        <v>0.6096491228070176</v>
      </c>
    </row>
    <row r="26" spans="1:8" ht="14.25">
      <c r="A26" s="6" t="s">
        <v>39</v>
      </c>
      <c r="B26" s="10">
        <v>86.1</v>
      </c>
      <c r="C26">
        <f t="shared" si="1"/>
        <v>0.4789915966386555</v>
      </c>
      <c r="E26" s="3" t="s">
        <v>33</v>
      </c>
      <c r="F26" s="4">
        <v>25.1</v>
      </c>
      <c r="G26" s="4">
        <v>8.4</v>
      </c>
      <c r="H26">
        <f t="shared" si="0"/>
        <v>0.3346613545816733</v>
      </c>
    </row>
    <row r="27" spans="1:8" ht="14.25">
      <c r="A27" s="6" t="s">
        <v>40</v>
      </c>
      <c r="B27" s="10">
        <v>90.8</v>
      </c>
      <c r="C27">
        <f t="shared" si="1"/>
        <v>0.6565656565656566</v>
      </c>
      <c r="E27" s="3" t="s">
        <v>34</v>
      </c>
      <c r="F27" s="4">
        <v>5.1</v>
      </c>
      <c r="G27" s="4">
        <v>3.3</v>
      </c>
      <c r="H27">
        <f t="shared" si="0"/>
        <v>0.6470588235294118</v>
      </c>
    </row>
    <row r="28" spans="1:8" ht="14.25">
      <c r="A28" s="6" t="s">
        <v>41</v>
      </c>
      <c r="B28" s="10">
        <v>85.7</v>
      </c>
      <c r="C28">
        <f t="shared" si="1"/>
        <v>0.9156626506024095</v>
      </c>
      <c r="E28" s="3" t="s">
        <v>35</v>
      </c>
      <c r="F28" s="4">
        <v>11.6</v>
      </c>
      <c r="G28" s="4">
        <v>5.8</v>
      </c>
      <c r="H28">
        <f t="shared" si="0"/>
        <v>0.5</v>
      </c>
    </row>
    <row r="29" spans="1:8" ht="14.25">
      <c r="A29" s="6" t="s">
        <v>43</v>
      </c>
      <c r="B29" s="10">
        <v>82.89999999999999</v>
      </c>
      <c r="C29">
        <f t="shared" si="1"/>
        <v>0.3695652173913043</v>
      </c>
      <c r="E29" s="3" t="s">
        <v>36</v>
      </c>
      <c r="F29" s="5" t="s">
        <v>52</v>
      </c>
      <c r="G29" s="5" t="s">
        <v>52</v>
      </c>
      <c r="H29" t="e">
        <f t="shared" si="0"/>
        <v>#VALUE!</v>
      </c>
    </row>
    <row r="30" spans="1:8" ht="14.25">
      <c r="A30" s="6" t="s">
        <v>42</v>
      </c>
      <c r="B30" s="10">
        <v>80.5</v>
      </c>
      <c r="C30">
        <f t="shared" si="1"/>
        <v>0.7926829268292683</v>
      </c>
      <c r="E30" s="3" t="s">
        <v>37</v>
      </c>
      <c r="F30" s="4">
        <v>3.9</v>
      </c>
      <c r="G30" s="4">
        <v>2.6</v>
      </c>
      <c r="H30">
        <f t="shared" si="0"/>
        <v>0.6666666666666667</v>
      </c>
    </row>
    <row r="31" spans="1:8" ht="14.25">
      <c r="A31" s="6" t="s">
        <v>27</v>
      </c>
      <c r="B31" s="10">
        <v>93.5</v>
      </c>
      <c r="C31">
        <f t="shared" si="1"/>
        <v>0.6368159203980099</v>
      </c>
      <c r="E31" s="3" t="s">
        <v>38</v>
      </c>
      <c r="F31" s="4">
        <v>4.4</v>
      </c>
      <c r="G31" s="4">
        <v>2.8</v>
      </c>
      <c r="H31">
        <f t="shared" si="0"/>
        <v>0.6363636363636362</v>
      </c>
    </row>
    <row r="32" spans="1:8" ht="14.25">
      <c r="A32" s="6" t="s">
        <v>45</v>
      </c>
      <c r="B32" s="10">
        <v>98</v>
      </c>
      <c r="C32">
        <f t="shared" si="1"/>
        <v>0.7763157894736843</v>
      </c>
      <c r="E32" s="3" t="s">
        <v>39</v>
      </c>
      <c r="F32" s="4">
        <v>11.9</v>
      </c>
      <c r="G32" s="4">
        <v>5.7</v>
      </c>
      <c r="H32">
        <f t="shared" si="0"/>
        <v>0.4789915966386555</v>
      </c>
    </row>
    <row r="33" spans="1:8" ht="14.25">
      <c r="A33" s="6" t="s">
        <v>46</v>
      </c>
      <c r="B33" s="10">
        <v>87.7</v>
      </c>
      <c r="C33">
        <f t="shared" si="1"/>
        <v>0.5060240963855421</v>
      </c>
      <c r="E33" s="3" t="s">
        <v>40</v>
      </c>
      <c r="F33" s="4">
        <v>9.9</v>
      </c>
      <c r="G33" s="4">
        <v>6.5</v>
      </c>
      <c r="H33">
        <f t="shared" si="0"/>
        <v>0.6565656565656566</v>
      </c>
    </row>
    <row r="34" spans="1:8" ht="14.25">
      <c r="A34" s="6" t="s">
        <v>47</v>
      </c>
      <c r="B34" s="10">
        <v>89.4</v>
      </c>
      <c r="C34" t="e">
        <f t="shared" si="1"/>
        <v>#VALUE!</v>
      </c>
      <c r="E34" s="3" t="s">
        <v>41</v>
      </c>
      <c r="F34" s="4">
        <v>8.3</v>
      </c>
      <c r="G34" s="4">
        <v>7.6</v>
      </c>
      <c r="H34">
        <f t="shared" si="0"/>
        <v>0.9156626506024095</v>
      </c>
    </row>
    <row r="35" spans="1:8" ht="14.25">
      <c r="A35" s="6" t="s">
        <v>48</v>
      </c>
      <c r="B35" s="10">
        <v>96.89999999999999</v>
      </c>
      <c r="C35">
        <f t="shared" si="1"/>
        <v>0.6666666666666666</v>
      </c>
      <c r="E35" s="3" t="s">
        <v>42</v>
      </c>
      <c r="F35" s="4">
        <v>8.2</v>
      </c>
      <c r="G35" s="4">
        <v>6.5</v>
      </c>
      <c r="H35">
        <f t="shared" si="0"/>
        <v>0.7926829268292683</v>
      </c>
    </row>
    <row r="36" spans="1:8" ht="15">
      <c r="A36" s="6" t="s">
        <v>49</v>
      </c>
      <c r="B36" s="11" t="s">
        <v>52</v>
      </c>
      <c r="C36" s="8">
        <f t="shared" si="1"/>
        <v>0.6612903225806451</v>
      </c>
      <c r="E36" s="3" t="s">
        <v>43</v>
      </c>
      <c r="F36" s="4">
        <v>13.8</v>
      </c>
      <c r="G36" s="4">
        <v>5.1</v>
      </c>
      <c r="H36">
        <f t="shared" si="0"/>
        <v>0.3695652173913043</v>
      </c>
    </row>
    <row r="37" spans="1:8" ht="14.25">
      <c r="A37" s="6" t="s">
        <v>51</v>
      </c>
      <c r="B37" s="10">
        <v>92.9</v>
      </c>
      <c r="C37">
        <f t="shared" si="1"/>
        <v>0.6825396825396826</v>
      </c>
      <c r="E37" s="3" t="s">
        <v>44</v>
      </c>
      <c r="F37" s="4">
        <v>8.7</v>
      </c>
      <c r="G37" s="4">
        <v>5.6</v>
      </c>
      <c r="H37">
        <f t="shared" si="0"/>
        <v>0.6436781609195402</v>
      </c>
    </row>
    <row r="38" spans="5:8" ht="14.25">
      <c r="E38" s="3" t="s">
        <v>45</v>
      </c>
      <c r="F38" s="4">
        <v>7.6</v>
      </c>
      <c r="G38" s="4">
        <v>5.9</v>
      </c>
      <c r="H38">
        <f t="shared" si="0"/>
        <v>0.7763157894736843</v>
      </c>
    </row>
    <row r="39" spans="5:8" ht="14.25">
      <c r="E39" s="3" t="s">
        <v>46</v>
      </c>
      <c r="F39" s="4">
        <v>8.3</v>
      </c>
      <c r="G39" s="4">
        <v>4.2</v>
      </c>
      <c r="H39">
        <f t="shared" si="0"/>
        <v>0.5060240963855421</v>
      </c>
    </row>
    <row r="40" spans="5:8" ht="14.25">
      <c r="E40" s="3" t="s">
        <v>47</v>
      </c>
      <c r="F40" s="4">
        <v>12.6</v>
      </c>
      <c r="G40" s="5" t="s">
        <v>52</v>
      </c>
      <c r="H40" t="e">
        <f t="shared" si="0"/>
        <v>#VALUE!</v>
      </c>
    </row>
    <row r="41" spans="5:8" ht="14.25">
      <c r="E41" s="3" t="s">
        <v>48</v>
      </c>
      <c r="F41" s="4">
        <v>3.6</v>
      </c>
      <c r="G41" s="4">
        <v>2.4</v>
      </c>
      <c r="H41">
        <f t="shared" si="0"/>
        <v>0.6666666666666666</v>
      </c>
    </row>
    <row r="42" spans="5:8" ht="14.25">
      <c r="E42" s="3" t="s">
        <v>49</v>
      </c>
      <c r="F42" s="4">
        <v>6.2</v>
      </c>
      <c r="G42" s="4">
        <v>4.1</v>
      </c>
      <c r="H42" s="8">
        <f t="shared" si="0"/>
        <v>0.6612903225806451</v>
      </c>
    </row>
    <row r="43" spans="5:8" ht="14.25">
      <c r="E43" s="3" t="s">
        <v>50</v>
      </c>
      <c r="F43" s="4">
        <v>31.8</v>
      </c>
      <c r="G43" s="4">
        <v>24.3</v>
      </c>
      <c r="H43">
        <f t="shared" si="0"/>
        <v>0.7641509433962265</v>
      </c>
    </row>
    <row r="44" spans="5:8" ht="14.25">
      <c r="E44" s="3" t="s">
        <v>51</v>
      </c>
      <c r="F44" s="4">
        <v>12.6</v>
      </c>
      <c r="G44" s="4">
        <v>8.6</v>
      </c>
      <c r="H44">
        <f t="shared" si="0"/>
        <v>0.6825396825396826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2014-10-31T18:06:14Z</cp:lastPrinted>
  <dcterms:created xsi:type="dcterms:W3CDTF">2014-10-31T18:06:30Z</dcterms:created>
  <dcterms:modified xsi:type="dcterms:W3CDTF">2014-11-21T12:51:22Z</dcterms:modified>
  <cp:category/>
  <cp:version/>
  <cp:contentType/>
  <cp:contentStatus/>
</cp:coreProperties>
</file>